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 tabRatio="825" activeTab="1"/>
  </bookViews>
  <sheets>
    <sheet name="Медицинское оборудование" sheetId="1" r:id="rId1"/>
    <sheet name="Реаб оборудование+оргтехника" sheetId="9" r:id="rId2"/>
    <sheet name="Обучение специалистов" sheetId="3" r:id="rId3"/>
    <sheet name="Информатизация" sheetId="4" r:id="rId4"/>
    <sheet name="Таблица деньги все" sheetId="6" r:id="rId5"/>
  </sheets>
  <definedNames>
    <definedName name="_xlnm.Print_Area" localSheetId="3">Информатизация!$A$1:$I$7</definedName>
    <definedName name="_xlnm.Print_Area" localSheetId="0">'Медицинское оборудование'!$A$1:$Q$24</definedName>
    <definedName name="_xlnm.Print_Area" localSheetId="2">'Обучение специалистов'!$A$1:$K$22</definedName>
    <definedName name="_xlnm.Print_Area" localSheetId="1">'Реаб оборудование+оргтехника'!$A$1:$AE$43</definedName>
    <definedName name="_xlnm.Print_Area" localSheetId="4">'Таблица деньги все'!$A$1:$AA$15</definedName>
  </definedNames>
  <calcPr calcId="145621"/>
</workbook>
</file>

<file path=xl/calcChain.xml><?xml version="1.0" encoding="utf-8"?>
<calcChain xmlns="http://schemas.openxmlformats.org/spreadsheetml/2006/main">
  <c r="W5" i="6" l="1"/>
  <c r="R5" i="6"/>
  <c r="M5" i="6"/>
  <c r="H5" i="6"/>
  <c r="I6" i="4"/>
  <c r="H6" i="4"/>
  <c r="I5" i="1"/>
  <c r="C8" i="9"/>
  <c r="M9" i="9"/>
  <c r="H11" i="9"/>
  <c r="J40" i="9" l="1"/>
  <c r="H19" i="9"/>
  <c r="H16" i="9"/>
  <c r="C14" i="9" s="1"/>
  <c r="K19" i="3"/>
  <c r="K18" i="3"/>
  <c r="K20" i="3"/>
  <c r="K15" i="3"/>
  <c r="K17" i="3" l="1"/>
  <c r="K14" i="3"/>
  <c r="J12" i="3"/>
  <c r="J11" i="3" s="1"/>
  <c r="K10" i="3" l="1"/>
  <c r="K8" i="3"/>
  <c r="K16" i="3" l="1"/>
  <c r="J43" i="9" l="1"/>
  <c r="E40" i="9" s="1"/>
  <c r="K13" i="3" l="1"/>
  <c r="K12" i="3"/>
  <c r="K11" i="3" s="1"/>
  <c r="J39" i="9" l="1"/>
  <c r="E38" i="9" s="1"/>
  <c r="AE37" i="9"/>
  <c r="AB37" i="9"/>
  <c r="V37" i="9"/>
  <c r="AE35" i="9"/>
  <c r="AB35" i="9"/>
  <c r="Y35" i="9"/>
  <c r="V35" i="9"/>
  <c r="S35" i="9"/>
  <c r="C34" i="9"/>
  <c r="AE33" i="9"/>
  <c r="AB33" i="9"/>
  <c r="Y33" i="9"/>
  <c r="V33" i="9"/>
  <c r="P33" i="9"/>
  <c r="C32" i="9"/>
  <c r="V31" i="9"/>
  <c r="C20" i="9" s="1"/>
  <c r="J31" i="9"/>
  <c r="E20" i="9" s="1"/>
  <c r="C17" i="9"/>
  <c r="AE13" i="9"/>
  <c r="AB13" i="9"/>
  <c r="Y13" i="9"/>
  <c r="V13" i="9"/>
  <c r="S13" i="9"/>
  <c r="P13" i="9"/>
  <c r="M13" i="9"/>
  <c r="Y11" i="9"/>
  <c r="V11" i="9"/>
  <c r="S11" i="9"/>
  <c r="J11" i="9"/>
  <c r="Y9" i="9"/>
  <c r="I14" i="6"/>
  <c r="E7" i="9" l="1"/>
  <c r="F7" i="9" s="1"/>
  <c r="I37" i="9"/>
  <c r="C36" i="9" s="1"/>
  <c r="H13" i="9"/>
  <c r="C12" i="9" s="1"/>
  <c r="C10" i="9"/>
  <c r="P9" i="9"/>
  <c r="I33" i="9"/>
  <c r="S9" i="9"/>
  <c r="V9" i="9"/>
  <c r="I35" i="9"/>
  <c r="C7" i="9" l="1"/>
  <c r="D7" i="9" s="1"/>
  <c r="H9" i="9"/>
  <c r="G5" i="6" l="1"/>
  <c r="E5" i="6"/>
  <c r="B6" i="6"/>
  <c r="B7" i="6" s="1"/>
  <c r="V5" i="6"/>
  <c r="T5" i="6"/>
  <c r="AA5" i="6"/>
  <c r="Y5" i="6"/>
  <c r="Q5" i="6"/>
  <c r="O5" i="6"/>
  <c r="L5" i="6"/>
  <c r="J5" i="6"/>
  <c r="D6" i="4" l="1"/>
  <c r="H7" i="3"/>
  <c r="H6" i="3" s="1"/>
  <c r="K9" i="3"/>
  <c r="J7" i="3"/>
  <c r="J6" i="3" l="1"/>
  <c r="C6" i="3" s="1"/>
  <c r="D6" i="3" s="1"/>
  <c r="K7" i="3"/>
  <c r="K6" i="3" s="1"/>
</calcChain>
</file>

<file path=xl/sharedStrings.xml><?xml version="1.0" encoding="utf-8"?>
<sst xmlns="http://schemas.openxmlformats.org/spreadsheetml/2006/main" count="321" uniqueCount="195">
  <si>
    <t>Название субъекта Российской Федерации</t>
  </si>
  <si>
    <t>Имеющееся в организации медицинское оборудование</t>
  </si>
  <si>
    <t xml:space="preserve">наличие в организации специалистов соответсвующей квалификации для работы на медицинском оборудовании, планируемом к приобретению </t>
  </si>
  <si>
    <t>количество, шт.</t>
  </si>
  <si>
    <t xml:space="preserve">название медицинского оборудования </t>
  </si>
  <si>
    <t xml:space="preserve">наличие мероприятий по повышению квалификации (обучению, переобучению) специалистов организации для работы на медицинском оборудовании, планируемом к приобретению </t>
  </si>
  <si>
    <t xml:space="preserve">название нарушенных функций организма, на восстановление (компенсацию) которых направлены реабилитационные мероприятия с использованием медицинского оборудования </t>
  </si>
  <si>
    <t xml:space="preserve">*Указываются направления реабилитации и абилитации инвалидов в соответствии со статьей 9 Федерального закона от 24.11.1995 № 181-ФЗ "О социальной защите инвалидов в Российской Федерации". </t>
  </si>
  <si>
    <t>Общая информация об организации, которую планируется оснащать медицинским оборудованием</t>
  </si>
  <si>
    <t>полное название организации</t>
  </si>
  <si>
    <t>направление реабилитации и абилитации инвалидов*, реализуемое в организации</t>
  </si>
  <si>
    <t>источники финансирования организации на осуществление медицинской реабилитации</t>
  </si>
  <si>
    <t>условия, в которых планируется осуществление медицинской реабилитации с использованием медицинского оборудования (амбулаторно/в дневном стационаре/ стационарно)</t>
  </si>
  <si>
    <t>средняя стоимость единицы планируемого к приобретению медицинского оборудования, тыс. руб.</t>
  </si>
  <si>
    <r>
      <t>наличие у организации лицензии на осуществление соответствующей медицинской деятельности с использованием медицинского оборудования, пданируемого к приобретению (да/нет),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вид деятельности (при наличии лицензии)</t>
    </r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</si>
  <si>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</si>
  <si>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</si>
  <si>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</si>
  <si>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</si>
  <si>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</si>
  <si>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</si>
  <si>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</si>
  <si>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</si>
  <si>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</si>
  <si>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</si>
  <si>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</si>
  <si>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</si>
  <si>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</si>
  <si>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</si>
  <si>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</si>
  <si>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</si>
  <si>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</si>
  <si>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название мероприятия по обучению специалистов*</t>
  </si>
  <si>
    <t>Объем средств, запланированных на приобретение медицинского оборудования</t>
  </si>
  <si>
    <t>объем средств бюджета субъекта Российской Федерации, тыс. руб.</t>
  </si>
  <si>
    <t>Примечание: информация о финансовом обеспечении мероприятий указывается в соответствии с проектом региональной программы в пределах рассчитанной Минтрудом России субсидии из федерального бюджета (письмо Минтруда России от 18.09.2018 № 13-5/10/В-7120).</t>
  </si>
  <si>
    <t>объем средств субсидии из федерального бюджета, тыс. руб.</t>
  </si>
  <si>
    <t>общий объем средств,        тыс. руб.</t>
  </si>
  <si>
    <t>доля средств субсидии из федерального бюджета от общего объема средств, %</t>
  </si>
  <si>
    <t>доля средств бюджета субъекта Российской Федерации от общего объема средств, %</t>
  </si>
  <si>
    <t>Объем средств, запланированных на приобретение реабилитационного оборудования</t>
  </si>
  <si>
    <t>Объем средств, запланированных на приобретение компьютерной техники, оргтехники и программного обеспечения</t>
  </si>
  <si>
    <t>Объем средств, запланированных на создание, эксплуатацию, развитие (доработку) информационной системы субъекта Российской Федерации</t>
  </si>
  <si>
    <t>Доля средств субсидии из федерального бюджета, запланированных на приобретение оборудования, от общего объема субсидии, %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</si>
  <si>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субсидии, %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</si>
  <si>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</si>
  <si>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</si>
  <si>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название планируемого к приобретению медицинского оборудования за счет средств субсидии из федерального бюджета в соответствии с приказом Минздрава России от 29.12.2012                 № 1705н с указанием номера приложения**</t>
  </si>
  <si>
    <t>число специалистов, которых планируется обучать, чел.**</t>
  </si>
  <si>
    <t xml:space="preserve">Общий объем средств субсидии из федерального бюджета, запланированных на проведение мероприятий по обучению специалистов,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</si>
  <si>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субсидии из федерального бюджета, %</t>
  </si>
  <si>
    <t>доля средств субсидии из федерального бюджета, запланированных на приобретение медицинского оборудования, от общего объема субсидии из федерального бюджета, %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</si>
  <si>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</si>
  <si>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</si>
  <si>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</si>
  <si>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</si>
  <si>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стоимость обучения</t>
  </si>
  <si>
    <t>запланированные средства субсидии из федерального бюджета на мероприятие по обучению</t>
  </si>
  <si>
    <t>** Каждая позиция планируемого к приобретению медицинского оборудования указывается отдельно, а также указывается соответствующий пункт (пункты) перечня мероприятий согласно проекту региональной программы.</t>
  </si>
  <si>
    <t>общий объем средств субсидии из федерального бюджета, запланированных на приобретение медицинского оборудования, тыс. руб.</t>
  </si>
  <si>
    <t>план по приобретению (название, количество)**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</si>
  <si>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 а также указывается соответствующий пункт (пункты) перечня мероприятий согласно проекту региональной программы.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</si>
  <si>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</si>
  <si>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субсидии из федерального бюджета, %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</si>
  <si>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</si>
  <si>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</si>
  <si>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</si>
  <si>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</si>
  <si>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Медицинское оборудование, которое планируется приобрести в организацию за счет средств субсидии из федерального бюджета</t>
  </si>
  <si>
    <t>Республика Саха (Якутия)</t>
  </si>
  <si>
    <t>Оборудование для сенсорной комнаты</t>
  </si>
  <si>
    <t>Программные средства специальные для мультимедийного представления</t>
  </si>
  <si>
    <t xml:space="preserve"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 </t>
  </si>
  <si>
    <t>Персональные компьютеры</t>
  </si>
  <si>
    <t>ГБУ  ДО РС(Я) "Республиканский центр психолого-медико-социального сопровождения"</t>
  </si>
  <si>
    <t>Государственное бюджетное учреждение "Республиканский Центр лечебной физкультуры и спортивной медицины"</t>
  </si>
  <si>
    <t>ОМС</t>
  </si>
  <si>
    <t>Медицинская реабилитация больных с болезнями опорно-двигательной системы, ЦНС, с  соматическими болезнями</t>
  </si>
  <si>
    <t>Аппарат физиотерапевтический Intelect Advanced 2762 CC</t>
  </si>
  <si>
    <t>Аппарат физиотерапевтический Intelect Mobile</t>
  </si>
  <si>
    <t>Аппарат для механотерапии "ОРТОРЕНТ" модель "МОТО"</t>
  </si>
  <si>
    <t>Аппарат для продолжительной пассивной мобилизации голеностопного сустава ARTROMOT</t>
  </si>
  <si>
    <t>Аппарат массажный, мод POWER-Q8120</t>
  </si>
  <si>
    <t>Аппарат нейромышечной реабилитации и диагностики HUBER 360MD</t>
  </si>
  <si>
    <t>Аппарат ударно-волновой радиальной терапии enPuls</t>
  </si>
  <si>
    <t>Аппаратно-программный многоканальный программируемый электростимулятор мышц</t>
  </si>
  <si>
    <t>Велоэргометр Matrix R3X</t>
  </si>
  <si>
    <t>Потолочная конструкция установки кинезитерапевтической "Экзарта"</t>
  </si>
  <si>
    <t>Прибор электрический ультрафиолетового и инфракрасного излучения симулятор</t>
  </si>
  <si>
    <t>Система для обработки и хранения парафиносодержащих материалов</t>
  </si>
  <si>
    <t>Тракционное оборудование для декомпрессии отделов позвоночника</t>
  </si>
  <si>
    <t>Устройство стабилизующее (вертикализатор) для людей с нарушением опорно-двигательной</t>
  </si>
  <si>
    <t>Электростимулятор Cefar Rehab 400</t>
  </si>
  <si>
    <t>Устройство электронное Стабилотренажер ST-150 (410*315)</t>
  </si>
  <si>
    <t>стационарно</t>
  </si>
  <si>
    <t>Лицензия №14-ЛО-01-002265 от 05.12.2017г.</t>
  </si>
  <si>
    <t>есть</t>
  </si>
  <si>
    <t>требуется</t>
  </si>
  <si>
    <t>Повышение квалификации</t>
  </si>
  <si>
    <t>Медицинская реабилитация</t>
  </si>
  <si>
    <t>Курсы повышения квалификации</t>
  </si>
  <si>
    <t>Ранняя помощь</t>
  </si>
  <si>
    <t xml:space="preserve"> Профессиональная переподготовка</t>
  </si>
  <si>
    <t>Профессиональная стажировка</t>
  </si>
  <si>
    <t>Образование</t>
  </si>
  <si>
    <t>Профессиональная реабилитация</t>
  </si>
  <si>
    <t>Адаптивная физическая культура и спорт</t>
  </si>
  <si>
    <t>Социальная защита и социальное обслуживание</t>
  </si>
  <si>
    <t>Сопровождаемое проживание</t>
  </si>
  <si>
    <t>Социокультурная реабилитация</t>
  </si>
  <si>
    <t>Культура</t>
  </si>
  <si>
    <t>Занятость</t>
  </si>
  <si>
    <t>Здравоохранение</t>
  </si>
  <si>
    <t>24, 72, 144, 360</t>
  </si>
  <si>
    <t>Социальная реабилитация, ранняя помощь</t>
  </si>
  <si>
    <t>Социальная реабилитация</t>
  </si>
  <si>
    <t>40, 72, 144</t>
  </si>
  <si>
    <t>72, 144</t>
  </si>
  <si>
    <t>40, 72</t>
  </si>
  <si>
    <t>Сопровождение инвалидов при содействии занятости</t>
  </si>
  <si>
    <t>Объем средств, запланированных на проведение мероприятий по обучению специалистов</t>
  </si>
  <si>
    <t xml:space="preserve">Общий объем средств субсидии из федерального бюджета, запланированных на приобретение оборудования,тыс. руб. 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</si>
  <si>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руб. </t>
  </si>
  <si>
    <t>средняя стоимость единицы планируемой к приобретению техники, оргтехники, программного обеспечения,тыс.  руб.</t>
  </si>
  <si>
    <t>средняя стоимость единицы планируемого к приобретению оборудования, тыс.руб.</t>
  </si>
  <si>
    <t>средняя стоимость единицы планируемого к приобретению оборудования,  тыс.руб.</t>
  </si>
  <si>
    <t>средняя стоимость единицы планируемого к приобретению оборудования,  руб.</t>
  </si>
  <si>
    <t>Государственное автономное учреждение Республики Саха (Якутия) "Республиканский социально-оздоровительный центр комплексной реабилитации инвалидов"</t>
  </si>
  <si>
    <t xml:space="preserve">Жилой модуль «Кухня» с кухонной мебелью, адаптированной к потребностям инвалидов и ассистивными устройствами  - 1 шт. </t>
  </si>
  <si>
    <t>Рабочие материалы для педагогической коррекции</t>
  </si>
  <si>
    <t>Итого по учреждению:</t>
  </si>
  <si>
    <t>Государственное бюджетное учреждение "Республиканский реабилитационный центр для детей и подростков с ограниченными возможностями здоровья"</t>
  </si>
  <si>
    <t>Противопролежневый матрац ( полеуретановый, воздушный) 10 шт.  Кресла для ванны 12 шт ; Подушка, сиденье,  предупреждающие пролежни 5 шт. Кресло-стул с санитарным оснащением для компенсации ограничений способности к передвижению 2 шт. Слуховые аппараты 2шт.</t>
  </si>
  <si>
    <t>Жилой модуль "Кухня" с кухонной мебелью, адаптированной к потребностям инвалидов и ассистивными устройствами.</t>
  </si>
  <si>
    <t>Шведская стенка</t>
  </si>
  <si>
    <t>Жилой модуль "Спальня" с мебелью, адаптированной к потребностям инвалидов и ассистивными устройствами</t>
  </si>
  <si>
    <t>Итого по учреждениям образования:</t>
  </si>
  <si>
    <t xml:space="preserve">Наглядно-дидактический материал (пособия для диагностики и развития речи),                Принтер для печати по Брайлю с акустическим кабинетом </t>
  </si>
  <si>
    <t>оборудование для развития психофизических (психомоторных) качеств, игровой деятельности</t>
  </si>
  <si>
    <t>Компьютеры, вспомогательные и альтернативные принадлежности для компьютеров, Программные средства специальные для мультимедийного представления, Средства для рисования и рукописи</t>
  </si>
  <si>
    <t>Тренажеры, Силовые тренажеры</t>
  </si>
  <si>
    <t xml:space="preserve">Персональный компьютер, оснащенный ножной или головной мышью и виртуальной экранной клавиатурой, 
Персональный компьютер, оснащенный компьютерным джойстиком или компьютерным роллером и специальной клавиатурой
</t>
  </si>
  <si>
    <t xml:space="preserve">Аппаратно-программные комплексы для оценки способности инвалидов выполнять трудовые операции на конкретном рабочем месте, включающие функциональный диапазон движений на рабочем месте, Аппаратно-программные комплексы и компьютерные программы для проведения профессиональной ориентации инвалидов, Аппаратно-программный комплекс оценки устойчивости психофизиологических параметров и состояний инвалида в условиях имитации профессиональной деятельности, сформированности профессионально-значимых качеств и при необходимости их тренировки и развития
, Оборудование для трудовой мастерской для обучения инвалидов, в том числе с нарушениями ментальных функций
Учебные, методические, диагностические, информационные и наглядные пособия по профессиональной ориентации, предпрофильной подготовке, профильному обучению (в "бумажном" и электронном виде)
</t>
  </si>
  <si>
    <t>Государственное казенное учреждение Республики Саха (Якутия) «Республиканская библиотека для слепых».</t>
  </si>
  <si>
    <t>МБДОУ №1 "Солнышко" с. Намцы, Намский улус (район)</t>
  </si>
  <si>
    <t>МДОБУ «Центр развития ребенка – детский сад «Весёлые нотки» г.Вилюйск муниципального района "Вилюйский улус (район)" РС(Я)</t>
  </si>
  <si>
    <t>МДОБУ «Детский сад №18 «Улыбка» г. Нерюнгри  муниципального образования «Нерюнгринский район» РС(Я)</t>
  </si>
  <si>
    <t>МБДОУ «Центр развития ребенка – детский сад «Радуга» Амгинский улус, с. Амга муниципального района «Амгинский улус (район)» РС(Я)</t>
  </si>
  <si>
    <t>МБДОУ "Детский № 5 Подснежник" п. Батагай, Верхоянский улус (район)</t>
  </si>
  <si>
    <t>МБДОУ "Депутатский детский сад "Умка" Усть-Янский улус (район)</t>
  </si>
  <si>
    <t>МБДОУ детский сад №20 «Надежда»  Городского округа "город Якутск"</t>
  </si>
  <si>
    <t>МБДОУ "Детский сад № 23 "Цветик-Семицветик" Городского округа "город Якутск"</t>
  </si>
  <si>
    <t>МБДОУ детский сад № 4 Ромашка г.Покровск Хангаласский улус (район)</t>
  </si>
  <si>
    <t>МДОУ ЦРР - д/с "Ньургуьун" с. Хатылы Чурапчинский улус (район)</t>
  </si>
  <si>
    <t>Персональные компьютеры,</t>
  </si>
  <si>
    <t>Мультимедийный комплексы, 2 (интерактивный комплекс, МФУ, экран, проектор)</t>
  </si>
  <si>
    <t xml:space="preserve">Монтессори материалы, коррекционно-развивающие игрушки </t>
  </si>
  <si>
    <t>Государственное бюджетное учреждение Республики Саха (Якутия) "Республиканский центр адаптивной физической культуры и спорта"</t>
  </si>
  <si>
    <t>Итого по учреждению спорта:</t>
  </si>
  <si>
    <t>Итого по учреждению культуры:</t>
  </si>
  <si>
    <t>МФУ -  формат А3, скорость печати 30 стр. А4 в минуту, 15 стр. формата А3 - 5 шт.</t>
  </si>
  <si>
    <t>Програмное обеспечение 5 шт.</t>
  </si>
  <si>
    <t>ПК - системный блок Intel Core i5 7400/8GB, 1 TB, жк монитор 21,5 дюймов - 5шт.</t>
  </si>
  <si>
    <t>Компьютерное оборудование для реализации мероприятий по социокультурной реабилитации инвалидов по зрению - 1 шт.</t>
  </si>
  <si>
    <t>Государственное автономное профессиональное образовательное учреждение Республики Саха (Якутия) "Якутский промышленный техникум имени Т.Г. Десяткина"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</si>
  <si>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</si>
  <si>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"Арктика""</t>
  </si>
  <si>
    <t xml:space="preserve">4.2.4. Создание, развитие и эксплуатация информационной системы взаимодействия участников системы оказания ранней помощи, в том числе разработка и внедрение программного обеспечения для автоматизации деятельности служб ранней помощи </t>
  </si>
  <si>
    <t>4.3.1. Обучение специалистов по программам повышения квалификации и переподготовки по реабилитации инвалидов в сфере социальной защиты и социального обслуживания, в том числе по ранней помощи</t>
  </si>
  <si>
    <t>4.3.2. Обучение специалистов ранней помощи по программам повышения квалификации и переподготовки по реабилитации инвалидов в сфере образования</t>
  </si>
  <si>
    <t>4.3.4. Обучение специалистов по программам повышения квалификации и переподготовки по реабилитации инвалидов в сфере адаптивной физической культуры и спорта</t>
  </si>
  <si>
    <t>4.3.5. Обучение специалистов по программам повышения квалификации и переподготовки в сфере социокультурной реабилитации инвалидов</t>
  </si>
  <si>
    <t xml:space="preserve">4.3.3. Повышение квалификации, переподготовка и проведение стажировок специалистов по профессиональной реабилитации инвалидов </t>
  </si>
  <si>
    <t>4.3.6.Обучение специалистов по программам повышения квалификации и переподготовки по реабилитации инвалидов в сфере занятости</t>
  </si>
  <si>
    <t>4.3.7. Обучение специалистов по программам повышения квалификации и переподготовки по медицинской реабилитации инвалидов в сфере здравоохранения</t>
  </si>
  <si>
    <t>4.4.2. Обучение специалистов по программам повышения квалификации и переподготовки по сопровождаемому проживанию инвалидов в сфере социальной защиты и социального обслуживания</t>
  </si>
  <si>
    <t xml:space="preserve">Кабинет СБА </t>
  </si>
  <si>
    <t>Государственное бюджетное учреждение Республики Саха (Якутия) "Вилюйский психоневрологический интернат им. Кэтти Марсден"</t>
  </si>
  <si>
    <t>Государственное казенное учреждение Республики Саха (Якутия) "Олекминский психоневрологический интернат"</t>
  </si>
  <si>
    <t xml:space="preserve">Подъемные устройства 1 шт. Пандус 2шт.          </t>
  </si>
  <si>
    <t>Аппарат ARTMOT KI STANDART 80/00/040</t>
  </si>
  <si>
    <t>Аппраты разработаны для коленного и тазобедреннного суставов</t>
  </si>
  <si>
    <t>аппарат ARTMOT KI Comfort 80/00/042</t>
  </si>
  <si>
    <t>аппарат ARTROMOT K1 COMFORT CHIP 80/00/43</t>
  </si>
  <si>
    <t>Государственное бюджетное учреждение "Амгинский социально-оздоровительный реабилитационный центр"</t>
  </si>
  <si>
    <t>Модули, имитирующие пребывание инвалидов с различными ограничениями жизнедеятельности в адаптированном жилом помещении</t>
  </si>
  <si>
    <t>Ходунки (шагающие, на колесах, с опорой на предплечье, с подмышечной опорой, роллаторы)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</si>
  <si>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«Здоровье» и т.д.</t>
  </si>
  <si>
    <t>Объем рассчитанной Минтрудом России в 2021 году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</si>
  <si>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Объем рассчитанной Минтрудом России в 2021 году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программы,тыс. руб.</t>
  </si>
  <si>
    <t>Информация об организациях региона, подлежащих включению в систему комплексной реабилитации инвалидов, которые планируется оснащать медицинским оборудованием, в соответствии с с комплексной программой Республики Саха (Якутия) "Формирование системы комплексной реабилитации и абилитации инвалидов, в том числе детей-инвалидов, на 2021-2023 годы"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</si>
  <si>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комплексной программой Республики Саха (Якутия) "Формирование системы комплексной реабилитации и абилитации инвалидов, в том числе детей-инвалидов, на 2021-2023 годы"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</si>
  <si>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комплексной программой Республики Саха (Якутия) "Формирование системы комплексной реабилитации и абилитации инвалидов, в том числе детей-инвалидов, на 2021-2023 годы"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</si>
  <si>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комплексной программой Республики Саха (Якутия) "Формирование системы комплексной реабилитации и абилитации инвалидов, в том числе детей-инвалидов, на 2021-2023 годы"</t>
  </si>
  <si>
    <t>Информация о финансовом обеспечении мероприятий, софинансируемых за счет средств субсидии из федерального бюджета, в соответствии с комплексной программой Республики Саха (Якутия) "Формирование системы комплексной реабилитации и абилитации инвалидов, в том числе детей-инвалидов, на 2021-2023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</si>
</sst>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5" formatCode="#,##0.00\ _₽"/>
    <numFmt numFmtId="166" formatCode="0.0"/>
    <numFmt numFmtId="171" formatCode="0.00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383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8" fillId="0" borderId="0"/>
  </cellStyleXfs>
  <cellXfs count="20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/>
    <xf numFmtId="0" fontId="9" fillId="0" borderId="0" xfId="0" applyNumberFormat="1" applyFont="1" applyFill="1" applyBorder="1" applyAlignment="1">
      <alignment horizontal="center" wrapText="1"/>
    </xf>
    <xf numFmtId="0" fontId="0" fillId="0" borderId="0" xfId="0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wrapText="1"/>
    </xf>
    <xf numFmtId="0" fontId="9" fillId="5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/>
    <xf numFmtId="0" fontId="9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0" fillId="0" borderId="0" xfId="0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165" fontId="20" fillId="6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20" fillId="6" borderId="1" xfId="0" applyNumberFormat="1" applyFont="1" applyFill="1" applyBorder="1" applyAlignment="1">
      <alignment horizontal="center" vertical="center" wrapText="1"/>
    </xf>
    <xf numFmtId="165" fontId="22" fillId="5" borderId="1" xfId="0" applyNumberFormat="1" applyFont="1" applyFill="1" applyBorder="1" applyAlignment="1">
      <alignment horizontal="center" vertical="center"/>
    </xf>
    <xf numFmtId="2" fontId="20" fillId="6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165" fontId="1" fillId="5" borderId="1" xfId="0" applyNumberFormat="1" applyFont="1" applyFill="1" applyBorder="1"/>
    <xf numFmtId="0" fontId="16" fillId="5" borderId="1" xfId="0" applyFont="1" applyFill="1" applyBorder="1"/>
    <xf numFmtId="0" fontId="16" fillId="6" borderId="1" xfId="0" applyFont="1" applyFill="1" applyBorder="1"/>
    <xf numFmtId="43" fontId="20" fillId="6" borderId="1" xfId="1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 wrapText="1"/>
    </xf>
    <xf numFmtId="43" fontId="19" fillId="5" borderId="1" xfId="0" applyNumberFormat="1" applyFont="1" applyFill="1" applyBorder="1"/>
    <xf numFmtId="0" fontId="20" fillId="5" borderId="1" xfId="0" applyFont="1" applyFill="1" applyBorder="1"/>
    <xf numFmtId="0" fontId="20" fillId="6" borderId="1" xfId="0" applyFont="1" applyFill="1" applyBorder="1"/>
    <xf numFmtId="43" fontId="20" fillId="6" borderId="1" xfId="0" applyNumberFormat="1" applyFont="1" applyFill="1" applyBorder="1"/>
    <xf numFmtId="43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3" fontId="1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4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1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/>
    <xf numFmtId="0" fontId="12" fillId="0" borderId="5" xfId="0" applyFont="1" applyBorder="1" applyAlignment="1"/>
    <xf numFmtId="0" fontId="12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0" fillId="0" borderId="2" xfId="0" applyFont="1" applyBorder="1" applyAlignment="1"/>
    <xf numFmtId="0" fontId="0" fillId="0" borderId="5" xfId="0" applyFont="1" applyBorder="1" applyAlignment="1"/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9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9" fillId="0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0" fillId="0" borderId="0" xfId="0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10" fillId="0" borderId="8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Border="1" applyAlignment="1"/>
    <xf numFmtId="2" fontId="0" fillId="0" borderId="0" xfId="0" applyNumberFormat="1"/>
    <xf numFmtId="171" fontId="0" fillId="0" borderId="0" xfId="0" applyNumberFormat="1"/>
    <xf numFmtId="4" fontId="9" fillId="5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165" fontId="17" fillId="5" borderId="1" xfId="0" applyNumberFormat="1" applyFont="1" applyFill="1" applyBorder="1" applyAlignment="1">
      <alignment horizontal="left" vertical="top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center" vertical="center" wrapText="1"/>
    </xf>
    <xf numFmtId="43" fontId="1" fillId="5" borderId="1" xfId="1" applyFont="1" applyFill="1" applyBorder="1" applyAlignment="1">
      <alignment horizontal="center" vertical="center"/>
    </xf>
    <xf numFmtId="43" fontId="1" fillId="5" borderId="1" xfId="1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2" fontId="19" fillId="5" borderId="1" xfId="0" applyNumberFormat="1" applyFont="1" applyFill="1" applyBorder="1" applyAlignment="1">
      <alignment horizontal="center" vertical="center"/>
    </xf>
    <xf numFmtId="165" fontId="19" fillId="5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view="pageBreakPreview" zoomScale="70" zoomScaleNormal="70" zoomScaleSheetLayoutView="70" workbookViewId="0">
      <pane ySplit="3" topLeftCell="A4" activePane="bottomLeft" state="frozen"/>
      <selection pane="bottomLeft" activeCell="H5" sqref="H5"/>
    </sheetView>
  </sheetViews>
  <sheetFormatPr defaultRowHeight="15" x14ac:dyDescent="0.25"/>
  <cols>
    <col min="1" max="1" width="13" style="2" customWidth="1"/>
    <col min="2" max="2" width="13.5703125" style="2" customWidth="1"/>
    <col min="3" max="3" width="19" style="2" customWidth="1"/>
    <col min="4" max="4" width="15.140625" style="2" customWidth="1"/>
    <col min="5" max="5" width="15.140625" style="4" customWidth="1"/>
    <col min="6" max="6" width="13.28515625" style="4" customWidth="1"/>
    <col min="7" max="7" width="20.28515625" style="4" customWidth="1"/>
    <col min="8" max="9" width="19.28515625" style="4" customWidth="1"/>
    <col min="10" max="10" width="17.140625" style="3" customWidth="1"/>
    <col min="11" max="11" width="13.28515625" style="3" customWidth="1"/>
    <col min="12" max="12" width="16.5703125" style="3" customWidth="1"/>
    <col min="13" max="13" width="20.42578125" style="3" customWidth="1"/>
    <col min="14" max="14" width="17.7109375" style="3" customWidth="1"/>
    <col min="15" max="15" width="19.5703125" style="3" customWidth="1"/>
    <col min="16" max="16" width="18.140625" style="5" customWidth="1"/>
    <col min="17" max="17" width="17" style="1" customWidth="1"/>
  </cols>
  <sheetData>
    <row r="1" spans="1:17" ht="45.75" customHeight="1" x14ac:dyDescent="0.25">
      <c r="A1" s="122" t="s">
        <v>190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65.25" customHeight="1" x14ac:dyDescent="0.25">
      <c r="A2" s="120" t="s">
        <v>0</v>
      </c>
      <c r="B2" s="120" t="s">
        <v>8</v>
      </c>
      <c r="C2" s="121"/>
      <c r="D2" s="121"/>
      <c r="E2" s="123" t="s">
        <v>1</v>
      </c>
      <c r="F2" s="121"/>
      <c r="G2" s="125" t="s">
        <v>188</v>
      </c>
      <c r="H2" s="127" t="s">
        <v>68</v>
      </c>
      <c r="I2" s="119"/>
      <c r="J2" s="119"/>
      <c r="K2" s="119"/>
      <c r="L2" s="119"/>
      <c r="M2" s="119"/>
      <c r="N2" s="119"/>
      <c r="O2" s="119"/>
      <c r="P2" s="119"/>
      <c r="Q2" s="128"/>
    </row>
    <row r="3" spans="1:17" ht="287.25" customHeight="1" x14ac:dyDescent="0.25">
      <c r="A3" s="124"/>
      <c r="B3" s="11" t="s">
        <v>9</v>
      </c>
      <c r="C3" s="11" t="s">
        <v>11</v>
      </c>
      <c r="D3" s="11" t="s">
        <v>10</v>
      </c>
      <c r="E3" s="12" t="s">
        <v>4</v>
      </c>
      <c r="F3" s="12" t="s">
        <v>3</v>
      </c>
      <c r="G3" s="126"/>
      <c r="H3" s="21" t="s">
        <v>59</v>
      </c>
      <c r="I3" s="20" t="s">
        <v>51</v>
      </c>
      <c r="J3" s="21" t="s">
        <v>47</v>
      </c>
      <c r="K3" s="12" t="s">
        <v>3</v>
      </c>
      <c r="L3" s="12" t="s">
        <v>13</v>
      </c>
      <c r="M3" s="13" t="s">
        <v>6</v>
      </c>
      <c r="N3" s="12" t="s">
        <v>12</v>
      </c>
      <c r="O3" s="12" t="s">
        <v>14</v>
      </c>
      <c r="P3" s="21" t="s">
        <v>2</v>
      </c>
      <c r="Q3" s="12" t="s">
        <v>5</v>
      </c>
    </row>
    <row r="4" spans="1:17" ht="22.5" customHeight="1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</row>
    <row r="5" spans="1:17" ht="189" x14ac:dyDescent="0.25">
      <c r="A5" s="32" t="s">
        <v>69</v>
      </c>
      <c r="B5" s="32" t="s">
        <v>75</v>
      </c>
      <c r="C5" s="32" t="s">
        <v>76</v>
      </c>
      <c r="D5" s="32" t="s">
        <v>77</v>
      </c>
      <c r="E5" s="32" t="s">
        <v>78</v>
      </c>
      <c r="F5" s="32">
        <v>1</v>
      </c>
      <c r="G5" s="32">
        <v>30647.5</v>
      </c>
      <c r="H5" s="32">
        <v>3450</v>
      </c>
      <c r="I5" s="186">
        <f>H5/G5*100</f>
        <v>11.257035647279549</v>
      </c>
      <c r="J5" s="34"/>
      <c r="K5" s="34"/>
      <c r="L5" s="185">
        <v>3450</v>
      </c>
      <c r="M5" s="35"/>
      <c r="N5" s="34" t="s">
        <v>94</v>
      </c>
      <c r="O5" s="34" t="s">
        <v>95</v>
      </c>
      <c r="P5" s="34" t="s">
        <v>96</v>
      </c>
      <c r="Q5" s="34" t="s">
        <v>97</v>
      </c>
    </row>
    <row r="6" spans="1:17" s="28" customFormat="1" ht="63" x14ac:dyDescent="0.25">
      <c r="A6" s="31"/>
      <c r="B6" s="31"/>
      <c r="C6" s="31"/>
      <c r="D6" s="31"/>
      <c r="E6" s="32" t="s">
        <v>79</v>
      </c>
      <c r="F6" s="32">
        <v>1</v>
      </c>
      <c r="G6" s="32"/>
      <c r="H6" s="32"/>
      <c r="I6" s="32"/>
      <c r="J6" s="34" t="s">
        <v>180</v>
      </c>
      <c r="K6" s="34">
        <v>2</v>
      </c>
      <c r="L6" s="185">
        <v>1150</v>
      </c>
      <c r="M6" s="35" t="s">
        <v>181</v>
      </c>
      <c r="N6" s="36"/>
      <c r="O6" s="36"/>
      <c r="P6" s="36"/>
      <c r="Q6" s="36"/>
    </row>
    <row r="7" spans="1:17" s="28" customFormat="1" ht="94.5" x14ac:dyDescent="0.25">
      <c r="A7" s="31"/>
      <c r="B7" s="31"/>
      <c r="C7" s="31"/>
      <c r="D7" s="31"/>
      <c r="E7" s="32" t="s">
        <v>80</v>
      </c>
      <c r="F7" s="32">
        <v>1</v>
      </c>
      <c r="G7" s="43"/>
      <c r="H7" s="43"/>
      <c r="I7" s="43"/>
      <c r="J7" s="34" t="s">
        <v>182</v>
      </c>
      <c r="K7" s="34">
        <v>2</v>
      </c>
      <c r="L7" s="185">
        <v>1150</v>
      </c>
      <c r="M7" s="35" t="s">
        <v>181</v>
      </c>
      <c r="N7" s="36"/>
      <c r="O7" s="36"/>
      <c r="P7" s="36"/>
      <c r="Q7" s="36"/>
    </row>
    <row r="8" spans="1:17" s="28" customFormat="1" ht="126" x14ac:dyDescent="0.25">
      <c r="A8" s="31"/>
      <c r="B8" s="31"/>
      <c r="C8" s="31"/>
      <c r="D8" s="31"/>
      <c r="E8" s="32" t="s">
        <v>81</v>
      </c>
      <c r="F8" s="32">
        <v>1</v>
      </c>
      <c r="G8" s="43"/>
      <c r="H8" s="43"/>
      <c r="I8" s="43"/>
      <c r="J8" s="34" t="s">
        <v>183</v>
      </c>
      <c r="K8" s="34">
        <v>2</v>
      </c>
      <c r="L8" s="185">
        <v>1150</v>
      </c>
      <c r="M8" s="35" t="s">
        <v>181</v>
      </c>
      <c r="N8" s="36"/>
      <c r="O8" s="36"/>
      <c r="P8" s="36"/>
      <c r="Q8" s="36"/>
    </row>
    <row r="9" spans="1:17" s="28" customFormat="1" ht="63" x14ac:dyDescent="0.25">
      <c r="A9" s="31"/>
      <c r="B9" s="31"/>
      <c r="C9" s="31"/>
      <c r="D9" s="31"/>
      <c r="E9" s="32" t="s">
        <v>82</v>
      </c>
      <c r="F9" s="32">
        <v>1</v>
      </c>
      <c r="G9" s="43"/>
      <c r="H9" s="43"/>
      <c r="I9" s="43"/>
      <c r="J9" s="34"/>
      <c r="K9" s="34"/>
      <c r="L9" s="34"/>
      <c r="M9" s="35"/>
      <c r="N9" s="36"/>
      <c r="O9" s="36"/>
      <c r="P9" s="36"/>
      <c r="Q9" s="36"/>
    </row>
    <row r="10" spans="1:17" s="28" customFormat="1" ht="126" x14ac:dyDescent="0.25">
      <c r="A10" s="31"/>
      <c r="B10" s="31"/>
      <c r="C10" s="31"/>
      <c r="D10" s="31"/>
      <c r="E10" s="32" t="s">
        <v>83</v>
      </c>
      <c r="F10" s="32">
        <v>1</v>
      </c>
      <c r="G10" s="43"/>
      <c r="H10" s="43"/>
      <c r="I10" s="43"/>
      <c r="J10" s="34"/>
      <c r="K10" s="34"/>
      <c r="L10" s="34"/>
      <c r="M10" s="35"/>
      <c r="N10" s="36"/>
      <c r="O10" s="36"/>
      <c r="P10" s="36"/>
      <c r="Q10" s="36"/>
    </row>
    <row r="11" spans="1:17" s="28" customFormat="1" ht="94.5" x14ac:dyDescent="0.25">
      <c r="A11" s="31"/>
      <c r="B11" s="31"/>
      <c r="C11" s="31"/>
      <c r="D11" s="31"/>
      <c r="E11" s="32" t="s">
        <v>84</v>
      </c>
      <c r="F11" s="32">
        <v>1</v>
      </c>
      <c r="G11" s="31"/>
      <c r="H11" s="31"/>
      <c r="I11" s="31"/>
      <c r="J11" s="34"/>
      <c r="K11" s="36"/>
      <c r="L11" s="36"/>
      <c r="M11" s="37"/>
      <c r="N11" s="36"/>
      <c r="O11" s="36"/>
      <c r="P11" s="36"/>
      <c r="Q11" s="36"/>
    </row>
    <row r="12" spans="1:17" s="28" customFormat="1" ht="126" x14ac:dyDescent="0.25">
      <c r="A12" s="31"/>
      <c r="B12" s="31"/>
      <c r="C12" s="31"/>
      <c r="D12" s="31"/>
      <c r="E12" s="32" t="s">
        <v>85</v>
      </c>
      <c r="F12" s="32">
        <v>1</v>
      </c>
      <c r="G12" s="31"/>
      <c r="H12" s="31"/>
      <c r="I12" s="31"/>
      <c r="J12" s="32"/>
      <c r="K12" s="31"/>
      <c r="L12" s="31"/>
      <c r="M12" s="33"/>
      <c r="N12" s="31"/>
      <c r="O12" s="31"/>
      <c r="P12" s="31"/>
      <c r="Q12" s="31"/>
    </row>
    <row r="13" spans="1:17" s="28" customFormat="1" ht="31.5" x14ac:dyDescent="0.25">
      <c r="A13" s="31"/>
      <c r="B13" s="31"/>
      <c r="C13" s="31"/>
      <c r="D13" s="31"/>
      <c r="E13" s="32" t="s">
        <v>86</v>
      </c>
      <c r="F13" s="32">
        <v>1</v>
      </c>
      <c r="G13" s="31"/>
      <c r="H13" s="31"/>
      <c r="I13" s="31"/>
      <c r="J13" s="32"/>
      <c r="K13" s="31"/>
      <c r="L13" s="31"/>
      <c r="M13" s="33"/>
      <c r="N13" s="31"/>
      <c r="O13" s="31"/>
      <c r="P13" s="31"/>
      <c r="Q13" s="31"/>
    </row>
    <row r="14" spans="1:17" s="28" customFormat="1" ht="94.5" x14ac:dyDescent="0.25">
      <c r="A14" s="31"/>
      <c r="B14" s="31"/>
      <c r="C14" s="31"/>
      <c r="D14" s="31"/>
      <c r="E14" s="32" t="s">
        <v>87</v>
      </c>
      <c r="F14" s="32">
        <v>1</v>
      </c>
      <c r="G14" s="31"/>
      <c r="H14" s="31"/>
      <c r="I14" s="31"/>
      <c r="J14" s="32"/>
      <c r="K14" s="31"/>
      <c r="L14" s="31"/>
      <c r="M14" s="33"/>
      <c r="N14" s="31"/>
      <c r="O14" s="31"/>
      <c r="P14" s="31"/>
      <c r="Q14" s="31"/>
    </row>
    <row r="15" spans="1:17" s="28" customFormat="1" ht="126" x14ac:dyDescent="0.25">
      <c r="A15" s="31"/>
      <c r="B15" s="31"/>
      <c r="C15" s="31"/>
      <c r="D15" s="31"/>
      <c r="E15" s="32" t="s">
        <v>88</v>
      </c>
      <c r="F15" s="32">
        <v>1</v>
      </c>
      <c r="G15" s="31"/>
      <c r="H15" s="31"/>
      <c r="I15" s="31"/>
      <c r="J15" s="31"/>
      <c r="K15" s="31"/>
      <c r="L15" s="31"/>
      <c r="M15" s="33"/>
      <c r="N15" s="31"/>
      <c r="O15" s="31"/>
      <c r="P15" s="31"/>
      <c r="Q15" s="31"/>
    </row>
    <row r="16" spans="1:17" s="28" customFormat="1" ht="94.5" x14ac:dyDescent="0.25">
      <c r="A16" s="31"/>
      <c r="B16" s="31"/>
      <c r="C16" s="31"/>
      <c r="D16" s="31"/>
      <c r="E16" s="32" t="s">
        <v>89</v>
      </c>
      <c r="F16" s="32">
        <v>1</v>
      </c>
      <c r="G16" s="31"/>
      <c r="H16" s="31"/>
      <c r="I16" s="31"/>
      <c r="J16" s="31"/>
      <c r="K16" s="31"/>
      <c r="L16" s="31"/>
      <c r="M16" s="33"/>
      <c r="N16" s="31"/>
      <c r="O16" s="31"/>
      <c r="P16" s="31"/>
      <c r="Q16" s="31"/>
    </row>
    <row r="17" spans="1:29" s="28" customFormat="1" ht="94.5" x14ac:dyDescent="0.25">
      <c r="A17" s="31"/>
      <c r="B17" s="31"/>
      <c r="C17" s="31"/>
      <c r="D17" s="31"/>
      <c r="E17" s="32" t="s">
        <v>90</v>
      </c>
      <c r="F17" s="32">
        <v>1</v>
      </c>
      <c r="G17" s="31"/>
      <c r="H17" s="31"/>
      <c r="I17" s="31"/>
      <c r="J17" s="31"/>
      <c r="K17" s="31"/>
      <c r="L17" s="31"/>
      <c r="M17" s="33"/>
      <c r="N17" s="31"/>
      <c r="O17" s="31"/>
      <c r="P17" s="31"/>
      <c r="Q17" s="31"/>
    </row>
    <row r="18" spans="1:29" s="28" customFormat="1" ht="126" x14ac:dyDescent="0.25">
      <c r="A18" s="31"/>
      <c r="B18" s="31"/>
      <c r="C18" s="31"/>
      <c r="D18" s="31"/>
      <c r="E18" s="32" t="s">
        <v>91</v>
      </c>
      <c r="F18" s="32">
        <v>1</v>
      </c>
      <c r="G18" s="31"/>
      <c r="H18" s="31"/>
      <c r="I18" s="31"/>
      <c r="J18" s="31"/>
      <c r="K18" s="31"/>
      <c r="L18" s="31"/>
      <c r="M18" s="33"/>
      <c r="N18" s="31"/>
      <c r="O18" s="31"/>
      <c r="P18" s="31"/>
      <c r="Q18" s="31"/>
    </row>
    <row r="19" spans="1:29" s="28" customFormat="1" ht="47.25" x14ac:dyDescent="0.25">
      <c r="A19" s="31"/>
      <c r="B19" s="31"/>
      <c r="C19" s="31"/>
      <c r="D19" s="31"/>
      <c r="E19" s="32" t="s">
        <v>92</v>
      </c>
      <c r="F19" s="32">
        <v>1</v>
      </c>
      <c r="G19" s="31"/>
      <c r="H19" s="31"/>
      <c r="I19" s="31"/>
      <c r="J19" s="31"/>
      <c r="K19" s="31"/>
      <c r="L19" s="31"/>
      <c r="M19" s="33"/>
      <c r="N19" s="31"/>
      <c r="O19" s="31"/>
      <c r="P19" s="31"/>
      <c r="Q19" s="31"/>
    </row>
    <row r="20" spans="1:29" s="28" customFormat="1" ht="78.75" x14ac:dyDescent="0.25">
      <c r="A20" s="31"/>
      <c r="B20" s="31"/>
      <c r="C20" s="31"/>
      <c r="D20" s="31"/>
      <c r="E20" s="32" t="s">
        <v>93</v>
      </c>
      <c r="F20" s="32">
        <v>1</v>
      </c>
      <c r="G20" s="31"/>
      <c r="H20" s="31"/>
      <c r="I20" s="31"/>
      <c r="J20" s="31"/>
      <c r="K20" s="31"/>
      <c r="L20" s="31"/>
      <c r="M20" s="33"/>
      <c r="N20" s="31"/>
      <c r="O20" s="31"/>
      <c r="P20" s="31"/>
      <c r="Q20" s="31"/>
    </row>
    <row r="21" spans="1:29" s="28" customFormat="1" ht="15.75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/>
      <c r="N21" s="27"/>
      <c r="O21" s="27"/>
      <c r="P21" s="27"/>
      <c r="Q21" s="27"/>
    </row>
    <row r="22" spans="1:29" ht="35.25" customHeight="1" x14ac:dyDescent="0.25">
      <c r="A22" s="116" t="s">
        <v>35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29" ht="33.75" customHeight="1" x14ac:dyDescent="0.25">
      <c r="A23" s="116" t="s">
        <v>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8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</row>
    <row r="24" spans="1:29" ht="30" customHeight="1" x14ac:dyDescent="0.25">
      <c r="A24" s="116" t="s">
        <v>58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29" x14ac:dyDescent="0.25">
      <c r="A25" s="6"/>
      <c r="B25" s="6"/>
      <c r="C25" s="6"/>
      <c r="D25" s="6"/>
      <c r="E25" s="7"/>
      <c r="F25" s="7"/>
      <c r="G25" s="7"/>
      <c r="H25" s="7"/>
      <c r="I25" s="7"/>
      <c r="J25" s="8"/>
      <c r="K25" s="8"/>
      <c r="L25" s="8"/>
      <c r="M25" s="8"/>
      <c r="N25" s="8"/>
      <c r="O25" s="8"/>
      <c r="P25" s="9"/>
      <c r="Q25" s="10"/>
    </row>
    <row r="26" spans="1:29" x14ac:dyDescent="0.25">
      <c r="A26" s="6"/>
      <c r="B26" s="6"/>
      <c r="C26" s="6"/>
      <c r="D26" s="6"/>
      <c r="E26" s="7"/>
      <c r="F26" s="7"/>
      <c r="G26" s="7"/>
      <c r="H26" s="7"/>
      <c r="I26" s="7"/>
      <c r="J26" s="8"/>
      <c r="K26" s="8"/>
      <c r="L26" s="8"/>
      <c r="M26" s="8"/>
      <c r="N26" s="8"/>
      <c r="O26" s="8"/>
      <c r="P26" s="9"/>
      <c r="Q26" s="10"/>
    </row>
    <row r="27" spans="1:29" x14ac:dyDescent="0.25">
      <c r="A27" s="6"/>
      <c r="B27" s="6"/>
      <c r="C27" s="6"/>
      <c r="D27" s="6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9"/>
      <c r="Q27" s="10"/>
    </row>
    <row r="28" spans="1:29" x14ac:dyDescent="0.25">
      <c r="A28" s="6"/>
      <c r="B28" s="6"/>
      <c r="C28" s="6"/>
      <c r="D28" s="6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9"/>
      <c r="Q28" s="10"/>
    </row>
    <row r="29" spans="1:29" x14ac:dyDescent="0.25">
      <c r="A29" s="6"/>
      <c r="B29" s="6"/>
      <c r="C29" s="6"/>
      <c r="D29" s="6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9"/>
      <c r="Q29" s="10"/>
    </row>
    <row r="30" spans="1:29" x14ac:dyDescent="0.25">
      <c r="A30" s="6"/>
      <c r="B30" s="6"/>
      <c r="C30" s="6"/>
      <c r="D30" s="6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9"/>
      <c r="Q30" s="10"/>
    </row>
    <row r="31" spans="1:29" x14ac:dyDescent="0.25">
      <c r="A31" s="6"/>
      <c r="B31" s="6"/>
      <c r="C31" s="6"/>
      <c r="D31" s="6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9"/>
      <c r="Q31" s="10"/>
    </row>
    <row r="32" spans="1:29" x14ac:dyDescent="0.25">
      <c r="A32" s="6"/>
      <c r="B32" s="6"/>
      <c r="C32" s="6"/>
      <c r="D32" s="6"/>
      <c r="E32" s="7"/>
      <c r="F32" s="7"/>
      <c r="G32" s="7"/>
      <c r="H32" s="7"/>
      <c r="I32" s="7"/>
      <c r="J32" s="8"/>
      <c r="K32" s="8"/>
      <c r="L32" s="8"/>
      <c r="M32" s="8"/>
      <c r="N32" s="8"/>
      <c r="O32" s="8"/>
      <c r="P32" s="9"/>
      <c r="Q32" s="10"/>
    </row>
    <row r="33" spans="1:17" x14ac:dyDescent="0.25">
      <c r="A33" s="6"/>
      <c r="B33" s="6"/>
      <c r="C33" s="6"/>
      <c r="D33" s="6"/>
      <c r="E33" s="7"/>
      <c r="F33" s="7"/>
      <c r="G33" s="7"/>
      <c r="H33" s="7"/>
      <c r="I33" s="7"/>
      <c r="J33" s="8"/>
      <c r="K33" s="8"/>
      <c r="L33" s="8"/>
      <c r="M33" s="8"/>
      <c r="N33" s="8"/>
      <c r="O33" s="8"/>
      <c r="P33" s="9"/>
      <c r="Q33" s="10"/>
    </row>
    <row r="34" spans="1:17" x14ac:dyDescent="0.25">
      <c r="A34" s="6"/>
      <c r="B34" s="6"/>
      <c r="C34" s="6"/>
      <c r="D34" s="6"/>
      <c r="E34" s="7"/>
      <c r="F34" s="7"/>
      <c r="G34" s="7"/>
      <c r="H34" s="7"/>
      <c r="I34" s="7"/>
      <c r="J34" s="8"/>
      <c r="K34" s="8"/>
      <c r="L34" s="8"/>
      <c r="M34" s="8"/>
      <c r="N34" s="8"/>
      <c r="O34" s="8"/>
      <c r="P34" s="9"/>
      <c r="Q34" s="10"/>
    </row>
    <row r="35" spans="1:17" x14ac:dyDescent="0.25">
      <c r="A35" s="6"/>
      <c r="B35" s="6"/>
      <c r="C35" s="6"/>
      <c r="D35" s="6"/>
      <c r="E35" s="7"/>
      <c r="F35" s="7"/>
      <c r="G35" s="7"/>
      <c r="H35" s="7"/>
      <c r="I35" s="7"/>
      <c r="J35" s="8"/>
      <c r="K35" s="8"/>
      <c r="L35" s="8"/>
      <c r="M35" s="8"/>
      <c r="N35" s="8"/>
      <c r="O35" s="8"/>
      <c r="P35" s="9"/>
      <c r="Q35" s="10"/>
    </row>
    <row r="36" spans="1:17" x14ac:dyDescent="0.25">
      <c r="A36" s="6"/>
      <c r="B36" s="6"/>
      <c r="C36" s="6"/>
      <c r="D36" s="6"/>
      <c r="E36" s="7"/>
      <c r="F36" s="7"/>
      <c r="G36" s="7"/>
      <c r="H36" s="7"/>
      <c r="I36" s="7"/>
      <c r="J36" s="8"/>
      <c r="K36" s="8"/>
      <c r="L36" s="8"/>
      <c r="M36" s="8"/>
      <c r="N36" s="8"/>
      <c r="O36" s="8"/>
      <c r="P36" s="9"/>
      <c r="Q36" s="10"/>
    </row>
    <row r="37" spans="1:17" x14ac:dyDescent="0.25">
      <c r="A37" s="6"/>
      <c r="B37" s="6"/>
      <c r="C37" s="6"/>
      <c r="D37" s="6"/>
      <c r="E37" s="7"/>
      <c r="F37" s="7"/>
      <c r="G37" s="7"/>
      <c r="H37" s="7"/>
      <c r="I37" s="7"/>
      <c r="J37" s="8"/>
      <c r="K37" s="8"/>
      <c r="L37" s="8"/>
      <c r="M37" s="8"/>
      <c r="N37" s="8"/>
      <c r="O37" s="8"/>
      <c r="P37" s="9"/>
      <c r="Q37" s="10"/>
    </row>
    <row r="38" spans="1:17" x14ac:dyDescent="0.25">
      <c r="A38" s="6"/>
      <c r="B38" s="6"/>
      <c r="C38" s="6"/>
      <c r="D38" s="6"/>
      <c r="E38" s="7"/>
      <c r="F38" s="7"/>
      <c r="G38" s="7"/>
      <c r="H38" s="7"/>
      <c r="I38" s="7"/>
      <c r="J38" s="8"/>
      <c r="K38" s="8"/>
      <c r="L38" s="8"/>
      <c r="M38" s="8"/>
      <c r="N38" s="8"/>
      <c r="O38" s="8"/>
      <c r="P38" s="9"/>
      <c r="Q38" s="10"/>
    </row>
    <row r="39" spans="1:17" x14ac:dyDescent="0.25">
      <c r="A39" s="6"/>
      <c r="B39" s="6"/>
      <c r="C39" s="6"/>
      <c r="D39" s="6"/>
      <c r="E39" s="7"/>
      <c r="F39" s="7"/>
      <c r="G39" s="7"/>
      <c r="H39" s="7"/>
      <c r="I39" s="7"/>
      <c r="J39" s="8"/>
      <c r="K39" s="8"/>
      <c r="L39" s="8"/>
      <c r="M39" s="8"/>
      <c r="N39" s="8"/>
      <c r="O39" s="8"/>
      <c r="P39" s="9"/>
      <c r="Q39" s="10"/>
    </row>
    <row r="40" spans="1:17" x14ac:dyDescent="0.25">
      <c r="A40" s="6"/>
      <c r="B40" s="6"/>
      <c r="C40" s="6"/>
      <c r="D40" s="6"/>
      <c r="E40" s="7"/>
      <c r="F40" s="7"/>
      <c r="G40" s="7"/>
      <c r="H40" s="7"/>
      <c r="I40" s="7"/>
      <c r="J40" s="8"/>
      <c r="K40" s="8"/>
      <c r="L40" s="8"/>
      <c r="M40" s="8"/>
      <c r="N40" s="8"/>
      <c r="O40" s="8"/>
      <c r="P40" s="9"/>
      <c r="Q40" s="10"/>
    </row>
    <row r="41" spans="1:17" x14ac:dyDescent="0.25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8"/>
      <c r="O41" s="8"/>
      <c r="P41" s="9"/>
      <c r="Q41" s="10"/>
    </row>
    <row r="42" spans="1:17" x14ac:dyDescent="0.25">
      <c r="A42" s="6"/>
      <c r="B42" s="6"/>
      <c r="C42" s="6"/>
      <c r="D42" s="6"/>
      <c r="E42" s="7"/>
      <c r="F42" s="7"/>
      <c r="G42" s="7"/>
      <c r="H42" s="7"/>
      <c r="I42" s="7"/>
      <c r="J42" s="8"/>
      <c r="K42" s="8"/>
      <c r="L42" s="8"/>
      <c r="M42" s="8"/>
      <c r="N42" s="8"/>
      <c r="O42" s="8"/>
      <c r="P42" s="9"/>
      <c r="Q42" s="10"/>
    </row>
    <row r="131" ht="12" customHeight="1" x14ac:dyDescent="0.25"/>
    <row r="132" hidden="1" x14ac:dyDescent="0.25"/>
    <row r="133" hidden="1" x14ac:dyDescent="0.25"/>
    <row r="134" hidden="1" x14ac:dyDescent="0.25"/>
    <row r="135" hidden="1" x14ac:dyDescent="0.25"/>
  </sheetData>
  <mergeCells count="10">
    <mergeCell ref="A24:Q24"/>
    <mergeCell ref="R23:AC23"/>
    <mergeCell ref="B2:D2"/>
    <mergeCell ref="A1:Q1"/>
    <mergeCell ref="E2:F2"/>
    <mergeCell ref="A2:A3"/>
    <mergeCell ref="A23:Q23"/>
    <mergeCell ref="G2:G3"/>
    <mergeCell ref="H2:Q2"/>
    <mergeCell ref="A22:Q22"/>
  </mergeCells>
  <pageMargins left="0.31496062992125984" right="0.31496062992125984" top="0.74803149606299213" bottom="0.74803149606299213" header="0.31496062992125984" footer="0.31496062992125984"/>
  <pageSetup paperSize="9" scale="4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tabSelected="1" view="pageBreakPreview" topLeftCell="B1" zoomScale="70" zoomScaleNormal="100" zoomScaleSheetLayoutView="70" workbookViewId="0">
      <pane ySplit="6" topLeftCell="A35" activePane="bottomLeft" state="frozen"/>
      <selection pane="bottomLeft" activeCell="AA36" sqref="AA36"/>
    </sheetView>
  </sheetViews>
  <sheetFormatPr defaultRowHeight="15" x14ac:dyDescent="0.25"/>
  <cols>
    <col min="1" max="1" width="14.28515625" style="42" customWidth="1"/>
    <col min="2" max="2" width="16.5703125" style="42" customWidth="1"/>
    <col min="3" max="3" width="16.140625" style="42" customWidth="1"/>
    <col min="4" max="4" width="15.85546875" style="42" customWidth="1"/>
    <col min="5" max="5" width="16.28515625" style="42" customWidth="1"/>
    <col min="6" max="6" width="15.7109375" style="42" customWidth="1"/>
    <col min="7" max="7" width="17.42578125" style="42" customWidth="1"/>
    <col min="8" max="8" width="14.28515625" style="42" customWidth="1"/>
    <col min="9" max="9" width="14.140625" style="42" customWidth="1"/>
    <col min="10" max="10" width="15.140625" style="109" customWidth="1"/>
    <col min="11" max="11" width="13.7109375" style="42" customWidth="1"/>
    <col min="12" max="12" width="13.85546875" style="42" customWidth="1"/>
    <col min="13" max="13" width="13.85546875" style="109" customWidth="1"/>
    <col min="14" max="14" width="13.7109375" style="42" customWidth="1"/>
    <col min="15" max="15" width="14.5703125" style="42" customWidth="1"/>
    <col min="16" max="16" width="15.28515625" style="110" customWidth="1"/>
    <col min="17" max="17" width="14" style="42" customWidth="1"/>
    <col min="18" max="18" width="14.42578125" style="42" customWidth="1"/>
    <col min="19" max="19" width="13.140625" style="111" customWidth="1"/>
    <col min="20" max="20" width="13.28515625" style="42" customWidth="1"/>
    <col min="21" max="21" width="14" style="42" customWidth="1"/>
    <col min="22" max="22" width="13.28515625" style="112" customWidth="1"/>
    <col min="23" max="23" width="13.28515625" style="42" customWidth="1"/>
    <col min="24" max="24" width="14.5703125" style="42" customWidth="1"/>
    <col min="25" max="25" width="13.140625" style="112" customWidth="1"/>
    <col min="26" max="26" width="13" style="42" customWidth="1"/>
    <col min="27" max="27" width="14.85546875" style="42" customWidth="1"/>
    <col min="28" max="28" width="14" style="113" customWidth="1"/>
    <col min="29" max="29" width="13.28515625" style="42" customWidth="1"/>
    <col min="30" max="30" width="14.5703125" style="42" customWidth="1"/>
    <col min="31" max="31" width="17.5703125" style="42" customWidth="1"/>
    <col min="32" max="16384" width="9.140625" style="42"/>
  </cols>
  <sheetData>
    <row r="1" spans="1:31" ht="47.25" customHeight="1" x14ac:dyDescent="0.25">
      <c r="A1" s="138" t="s">
        <v>191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3" spans="1:31" ht="37.5" customHeight="1" x14ac:dyDescent="0.25">
      <c r="A3" s="130" t="s">
        <v>0</v>
      </c>
      <c r="B3" s="141" t="s">
        <v>189</v>
      </c>
      <c r="C3" s="141" t="s">
        <v>121</v>
      </c>
      <c r="D3" s="141" t="s">
        <v>43</v>
      </c>
      <c r="E3" s="141" t="s">
        <v>122</v>
      </c>
      <c r="F3" s="141" t="s">
        <v>44</v>
      </c>
      <c r="G3" s="130" t="s">
        <v>45</v>
      </c>
      <c r="H3" s="146" t="s">
        <v>46</v>
      </c>
      <c r="I3" s="146"/>
      <c r="J3" s="146"/>
      <c r="K3" s="146" t="s">
        <v>25</v>
      </c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7"/>
      <c r="AD3" s="147"/>
      <c r="AE3" s="147"/>
    </row>
    <row r="4" spans="1:31" ht="56.25" customHeight="1" x14ac:dyDescent="0.25">
      <c r="A4" s="140"/>
      <c r="B4" s="142"/>
      <c r="C4" s="144"/>
      <c r="D4" s="144"/>
      <c r="E4" s="144"/>
      <c r="F4" s="144"/>
      <c r="G4" s="140"/>
      <c r="H4" s="131"/>
      <c r="I4" s="131"/>
      <c r="J4" s="131"/>
      <c r="K4" s="132" t="s">
        <v>26</v>
      </c>
      <c r="L4" s="133"/>
      <c r="M4" s="134"/>
      <c r="N4" s="132" t="s">
        <v>27</v>
      </c>
      <c r="O4" s="133"/>
      <c r="P4" s="134"/>
      <c r="Q4" s="132" t="s">
        <v>52</v>
      </c>
      <c r="R4" s="135"/>
      <c r="S4" s="136"/>
      <c r="T4" s="132" t="s">
        <v>28</v>
      </c>
      <c r="U4" s="135"/>
      <c r="V4" s="136"/>
      <c r="W4" s="132" t="s">
        <v>29</v>
      </c>
      <c r="X4" s="137"/>
      <c r="Y4" s="134"/>
      <c r="Z4" s="132" t="s">
        <v>30</v>
      </c>
      <c r="AA4" s="133"/>
      <c r="AB4" s="134"/>
      <c r="AC4" s="130" t="s">
        <v>31</v>
      </c>
      <c r="AD4" s="131"/>
      <c r="AE4" s="131"/>
    </row>
    <row r="5" spans="1:31" ht="181.5" customHeight="1" x14ac:dyDescent="0.25">
      <c r="A5" s="140"/>
      <c r="B5" s="143"/>
      <c r="C5" s="145"/>
      <c r="D5" s="145"/>
      <c r="E5" s="145"/>
      <c r="F5" s="145"/>
      <c r="G5" s="140"/>
      <c r="H5" s="25" t="s">
        <v>22</v>
      </c>
      <c r="I5" s="25" t="s">
        <v>60</v>
      </c>
      <c r="J5" s="58" t="s">
        <v>123</v>
      </c>
      <c r="K5" s="25" t="s">
        <v>23</v>
      </c>
      <c r="L5" s="25" t="s">
        <v>24</v>
      </c>
      <c r="M5" s="58" t="s">
        <v>124</v>
      </c>
      <c r="N5" s="25" t="s">
        <v>23</v>
      </c>
      <c r="O5" s="25" t="s">
        <v>24</v>
      </c>
      <c r="P5" s="26" t="s">
        <v>124</v>
      </c>
      <c r="Q5" s="25" t="s">
        <v>23</v>
      </c>
      <c r="R5" s="25" t="s">
        <v>24</v>
      </c>
      <c r="S5" s="58" t="s">
        <v>21</v>
      </c>
      <c r="T5" s="25" t="s">
        <v>23</v>
      </c>
      <c r="U5" s="25" t="s">
        <v>24</v>
      </c>
      <c r="V5" s="59" t="s">
        <v>125</v>
      </c>
      <c r="W5" s="25" t="s">
        <v>23</v>
      </c>
      <c r="X5" s="25" t="s">
        <v>24</v>
      </c>
      <c r="Y5" s="59" t="s">
        <v>21</v>
      </c>
      <c r="Z5" s="25" t="s">
        <v>23</v>
      </c>
      <c r="AA5" s="25" t="s">
        <v>24</v>
      </c>
      <c r="AB5" s="60" t="s">
        <v>126</v>
      </c>
      <c r="AC5" s="25" t="s">
        <v>23</v>
      </c>
      <c r="AD5" s="25" t="s">
        <v>24</v>
      </c>
      <c r="AE5" s="26" t="s">
        <v>21</v>
      </c>
    </row>
    <row r="6" spans="1:31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2">
        <v>22</v>
      </c>
      <c r="W6" s="61">
        <v>23</v>
      </c>
      <c r="X6" s="61">
        <v>24</v>
      </c>
      <c r="Y6" s="62">
        <v>25</v>
      </c>
      <c r="Z6" s="61">
        <v>26</v>
      </c>
      <c r="AA6" s="61">
        <v>27</v>
      </c>
      <c r="AB6" s="63">
        <v>28</v>
      </c>
      <c r="AC6" s="61">
        <v>29</v>
      </c>
      <c r="AD6" s="61">
        <v>30</v>
      </c>
      <c r="AE6" s="61">
        <v>31</v>
      </c>
    </row>
    <row r="7" spans="1:31" ht="30" x14ac:dyDescent="0.25">
      <c r="A7" s="23" t="s">
        <v>69</v>
      </c>
      <c r="B7" s="64">
        <v>30647.5</v>
      </c>
      <c r="C7" s="64">
        <f>SUM(C8:C38)*0.92</f>
        <v>13754</v>
      </c>
      <c r="D7" s="64">
        <f>C7/B7*100</f>
        <v>44.878048780487809</v>
      </c>
      <c r="E7" s="65">
        <f>SUM(E8:E42)*0.92</f>
        <v>5766.1</v>
      </c>
      <c r="F7" s="55">
        <f>E7/B7*100</f>
        <v>18.814258911819888</v>
      </c>
      <c r="G7" s="23"/>
      <c r="H7" s="54"/>
      <c r="I7" s="54"/>
      <c r="J7" s="66"/>
      <c r="K7" s="23"/>
      <c r="L7" s="23"/>
      <c r="M7" s="67"/>
      <c r="N7" s="68"/>
      <c r="O7" s="23"/>
      <c r="P7" s="67"/>
      <c r="Q7" s="69"/>
      <c r="R7" s="70"/>
      <c r="S7" s="67"/>
      <c r="T7" s="68"/>
      <c r="U7" s="23"/>
      <c r="V7" s="67"/>
      <c r="W7" s="68"/>
      <c r="X7" s="23"/>
      <c r="Y7" s="67"/>
      <c r="Z7" s="68"/>
      <c r="AA7" s="23"/>
      <c r="AB7" s="67"/>
      <c r="AC7" s="23"/>
      <c r="AD7" s="23"/>
      <c r="AE7" s="23"/>
    </row>
    <row r="8" spans="1:31" ht="223.5" customHeight="1" x14ac:dyDescent="0.25">
      <c r="A8" s="24"/>
      <c r="B8" s="197"/>
      <c r="C8" s="197">
        <f>H9</f>
        <v>1150</v>
      </c>
      <c r="D8" s="197"/>
      <c r="E8" s="198"/>
      <c r="F8" s="71"/>
      <c r="G8" s="24" t="s">
        <v>127</v>
      </c>
      <c r="H8" s="71"/>
      <c r="I8" s="71"/>
      <c r="J8" s="81"/>
      <c r="K8" s="24"/>
      <c r="L8" s="24" t="s">
        <v>185</v>
      </c>
      <c r="M8" s="199">
        <v>575</v>
      </c>
      <c r="N8" s="76"/>
      <c r="O8" s="24" t="s">
        <v>186</v>
      </c>
      <c r="P8" s="199">
        <v>575</v>
      </c>
      <c r="Q8" s="74"/>
      <c r="R8" s="196"/>
      <c r="S8" s="199"/>
      <c r="T8" s="76"/>
      <c r="U8" s="24"/>
      <c r="V8" s="199"/>
      <c r="W8" s="76"/>
      <c r="X8" s="24"/>
      <c r="Y8" s="199"/>
      <c r="Z8" s="76"/>
      <c r="AA8" s="24" t="s">
        <v>187</v>
      </c>
      <c r="AB8" s="199">
        <v>575</v>
      </c>
      <c r="AC8" s="24"/>
      <c r="AD8" s="24"/>
      <c r="AE8" s="24"/>
    </row>
    <row r="9" spans="1:31" ht="28.5" x14ac:dyDescent="0.25">
      <c r="A9" s="24"/>
      <c r="B9" s="71"/>
      <c r="C9" s="71"/>
      <c r="D9" s="71"/>
      <c r="E9" s="71"/>
      <c r="F9" s="71"/>
      <c r="G9" s="72" t="s">
        <v>130</v>
      </c>
      <c r="H9" s="73">
        <f>P9+S9+V9+Y9+M9</f>
        <v>1150</v>
      </c>
      <c r="I9" s="74"/>
      <c r="J9" s="75"/>
      <c r="K9" s="76"/>
      <c r="L9" s="74"/>
      <c r="M9" s="75">
        <f>M8</f>
        <v>575</v>
      </c>
      <c r="N9" s="74"/>
      <c r="O9" s="74"/>
      <c r="P9" s="77">
        <f>SUM(P7:P8)</f>
        <v>575</v>
      </c>
      <c r="Q9" s="76"/>
      <c r="R9" s="74"/>
      <c r="S9" s="75">
        <f>SUM(S7:S8)</f>
        <v>0</v>
      </c>
      <c r="T9" s="76"/>
      <c r="U9" s="74"/>
      <c r="V9" s="75">
        <f>SUM(V7:V8)</f>
        <v>0</v>
      </c>
      <c r="W9" s="76"/>
      <c r="X9" s="78"/>
      <c r="Y9" s="75">
        <f>SUM(Y7:Y8)</f>
        <v>0</v>
      </c>
      <c r="Z9" s="79"/>
      <c r="AA9" s="78"/>
      <c r="AB9" s="75"/>
      <c r="AC9" s="24"/>
      <c r="AD9" s="24"/>
      <c r="AE9" s="24"/>
    </row>
    <row r="10" spans="1:31" ht="300" x14ac:dyDescent="0.25">
      <c r="A10" s="24"/>
      <c r="B10" s="71"/>
      <c r="C10" s="80">
        <f>H11</f>
        <v>1725</v>
      </c>
      <c r="D10" s="71"/>
      <c r="E10" s="81"/>
      <c r="F10" s="71"/>
      <c r="G10" s="24" t="s">
        <v>131</v>
      </c>
      <c r="H10" s="24"/>
      <c r="I10" s="200"/>
      <c r="J10" s="75"/>
      <c r="K10" s="76"/>
      <c r="L10" s="24" t="s">
        <v>185</v>
      </c>
      <c r="M10" s="199">
        <v>575</v>
      </c>
      <c r="N10" s="76"/>
      <c r="O10" s="24" t="s">
        <v>186</v>
      </c>
      <c r="P10" s="199">
        <v>575</v>
      </c>
      <c r="Q10" s="76"/>
      <c r="R10" s="200"/>
      <c r="S10" s="75"/>
      <c r="T10" s="76"/>
      <c r="U10" s="200"/>
      <c r="V10" s="82"/>
      <c r="W10" s="76"/>
      <c r="X10" s="200"/>
      <c r="Y10" s="75"/>
      <c r="Z10" s="76"/>
      <c r="AA10" s="24" t="s">
        <v>187</v>
      </c>
      <c r="AB10" s="199">
        <v>575</v>
      </c>
      <c r="AC10" s="76"/>
      <c r="AD10" s="74"/>
      <c r="AE10" s="78"/>
    </row>
    <row r="11" spans="1:31" ht="28.5" x14ac:dyDescent="0.25">
      <c r="A11" s="24"/>
      <c r="B11" s="71"/>
      <c r="C11" s="71"/>
      <c r="D11" s="71"/>
      <c r="E11" s="71"/>
      <c r="F11" s="71"/>
      <c r="G11" s="72" t="s">
        <v>130</v>
      </c>
      <c r="H11" s="83">
        <f>M11+P11+AB11</f>
        <v>1725</v>
      </c>
      <c r="I11" s="74"/>
      <c r="J11" s="75">
        <f>SUM(J10:J10)</f>
        <v>0</v>
      </c>
      <c r="K11" s="75"/>
      <c r="L11" s="75"/>
      <c r="M11" s="75">
        <v>575</v>
      </c>
      <c r="N11" s="75"/>
      <c r="O11" s="75"/>
      <c r="P11" s="75">
        <v>575</v>
      </c>
      <c r="Q11" s="75"/>
      <c r="R11" s="75"/>
      <c r="S11" s="75">
        <f>SUM(S10:S10)</f>
        <v>0</v>
      </c>
      <c r="T11" s="75"/>
      <c r="U11" s="75"/>
      <c r="V11" s="75">
        <f>SUM(V10:V10)</f>
        <v>0</v>
      </c>
      <c r="W11" s="75"/>
      <c r="X11" s="75"/>
      <c r="Y11" s="75">
        <f>SUM(Y10:Y10)</f>
        <v>0</v>
      </c>
      <c r="Z11" s="75"/>
      <c r="AA11" s="75"/>
      <c r="AB11" s="75">
        <v>575</v>
      </c>
      <c r="AC11" s="75"/>
      <c r="AD11" s="75"/>
      <c r="AE11" s="75"/>
    </row>
    <row r="12" spans="1:31" ht="300" x14ac:dyDescent="0.25">
      <c r="A12" s="24"/>
      <c r="B12" s="71"/>
      <c r="C12" s="80">
        <f>H13</f>
        <v>1725</v>
      </c>
      <c r="D12" s="71"/>
      <c r="E12" s="71"/>
      <c r="F12" s="71"/>
      <c r="G12" s="24" t="s">
        <v>184</v>
      </c>
      <c r="H12" s="79"/>
      <c r="I12" s="74"/>
      <c r="J12" s="75"/>
      <c r="K12" s="79"/>
      <c r="L12" s="24" t="s">
        <v>185</v>
      </c>
      <c r="M12" s="199">
        <v>575</v>
      </c>
      <c r="N12" s="76"/>
      <c r="O12" s="24" t="s">
        <v>186</v>
      </c>
      <c r="P12" s="199">
        <v>575</v>
      </c>
      <c r="Q12" s="76"/>
      <c r="R12" s="74"/>
      <c r="S12" s="77"/>
      <c r="T12" s="79"/>
      <c r="U12" s="74"/>
      <c r="V12" s="75"/>
      <c r="W12" s="76"/>
      <c r="X12" s="74"/>
      <c r="Y12" s="75"/>
      <c r="Z12" s="76"/>
      <c r="AA12" s="24" t="s">
        <v>187</v>
      </c>
      <c r="AB12" s="199">
        <v>575</v>
      </c>
      <c r="AC12" s="76"/>
      <c r="AD12" s="74"/>
      <c r="AE12" s="84"/>
    </row>
    <row r="13" spans="1:31" ht="28.5" x14ac:dyDescent="0.25">
      <c r="A13" s="24"/>
      <c r="B13" s="71"/>
      <c r="C13" s="71"/>
      <c r="D13" s="71"/>
      <c r="E13" s="71"/>
      <c r="F13" s="71"/>
      <c r="G13" s="72" t="s">
        <v>130</v>
      </c>
      <c r="H13" s="73">
        <f>M13+P13+S13+V13+Y13+AB13+AE13</f>
        <v>1725</v>
      </c>
      <c r="I13" s="74"/>
      <c r="J13" s="75"/>
      <c r="K13" s="76"/>
      <c r="L13" s="74"/>
      <c r="M13" s="75">
        <f>SUM(M12:M12)</f>
        <v>575</v>
      </c>
      <c r="N13" s="75"/>
      <c r="O13" s="75"/>
      <c r="P13" s="75">
        <f>SUM(P12:P12)</f>
        <v>575</v>
      </c>
      <c r="Q13" s="75"/>
      <c r="R13" s="75"/>
      <c r="S13" s="75">
        <f>SUM(S12:S12)</f>
        <v>0</v>
      </c>
      <c r="T13" s="75"/>
      <c r="U13" s="75"/>
      <c r="V13" s="75">
        <f>SUM(V12:V12)</f>
        <v>0</v>
      </c>
      <c r="W13" s="75"/>
      <c r="X13" s="75"/>
      <c r="Y13" s="75">
        <f>SUM(Y12:Y12)</f>
        <v>0</v>
      </c>
      <c r="Z13" s="75"/>
      <c r="AA13" s="75"/>
      <c r="AB13" s="75">
        <f>SUM(AB12:AB12)</f>
        <v>575</v>
      </c>
      <c r="AC13" s="75"/>
      <c r="AD13" s="75"/>
      <c r="AE13" s="75">
        <f>SUM(AE12:AE12)</f>
        <v>0</v>
      </c>
    </row>
    <row r="14" spans="1:31" ht="195" x14ac:dyDescent="0.25">
      <c r="A14" s="24"/>
      <c r="B14" s="71"/>
      <c r="C14" s="85">
        <f>H16</f>
        <v>575</v>
      </c>
      <c r="D14" s="71"/>
      <c r="E14" s="71"/>
      <c r="F14" s="71"/>
      <c r="G14" s="24" t="s">
        <v>177</v>
      </c>
      <c r="H14" s="79"/>
      <c r="I14" s="74"/>
      <c r="J14" s="75"/>
      <c r="K14" s="76" t="s">
        <v>176</v>
      </c>
      <c r="L14" s="24" t="s">
        <v>128</v>
      </c>
      <c r="M14" s="75">
        <v>305</v>
      </c>
      <c r="N14" s="74"/>
      <c r="O14" s="74"/>
      <c r="P14" s="86"/>
      <c r="Q14" s="76" t="s">
        <v>70</v>
      </c>
      <c r="R14" s="74"/>
      <c r="S14" s="75"/>
      <c r="T14" s="76"/>
      <c r="U14" s="74"/>
      <c r="V14" s="75"/>
      <c r="W14" s="76"/>
      <c r="X14" s="78"/>
      <c r="Y14" s="75"/>
      <c r="Z14" s="79"/>
      <c r="AA14" s="78"/>
      <c r="AB14" s="75"/>
      <c r="AC14" s="24"/>
      <c r="AD14" s="24"/>
      <c r="AE14" s="24"/>
    </row>
    <row r="15" spans="1:31" ht="165" x14ac:dyDescent="0.25">
      <c r="A15" s="24"/>
      <c r="B15" s="71"/>
      <c r="C15" s="85"/>
      <c r="D15" s="71"/>
      <c r="E15" s="71"/>
      <c r="F15" s="71"/>
      <c r="G15" s="24"/>
      <c r="H15" s="79"/>
      <c r="I15" s="74"/>
      <c r="J15" s="75"/>
      <c r="K15" s="76"/>
      <c r="L15" s="74" t="s">
        <v>135</v>
      </c>
      <c r="M15" s="75">
        <v>270</v>
      </c>
      <c r="N15" s="74"/>
      <c r="O15" s="74"/>
      <c r="P15" s="86"/>
      <c r="Q15" s="76"/>
      <c r="R15" s="74"/>
      <c r="S15" s="75"/>
      <c r="T15" s="76"/>
      <c r="U15" s="74"/>
      <c r="V15" s="75"/>
      <c r="W15" s="76"/>
      <c r="X15" s="78"/>
      <c r="Y15" s="75"/>
      <c r="Z15" s="79"/>
      <c r="AA15" s="78"/>
      <c r="AB15" s="75"/>
      <c r="AC15" s="24"/>
      <c r="AD15" s="24"/>
      <c r="AE15" s="24"/>
    </row>
    <row r="16" spans="1:31" ht="28.5" x14ac:dyDescent="0.25">
      <c r="A16" s="24"/>
      <c r="B16" s="71"/>
      <c r="C16" s="71"/>
      <c r="D16" s="71"/>
      <c r="E16" s="71"/>
      <c r="F16" s="71"/>
      <c r="G16" s="72" t="s">
        <v>130</v>
      </c>
      <c r="H16" s="87">
        <f>M14+M15</f>
        <v>575</v>
      </c>
      <c r="I16" s="74"/>
      <c r="J16" s="75"/>
      <c r="K16" s="201"/>
      <c r="L16" s="201"/>
      <c r="M16" s="202"/>
      <c r="N16" s="201"/>
      <c r="O16" s="201"/>
      <c r="P16" s="201"/>
      <c r="Q16" s="201"/>
      <c r="R16" s="201"/>
      <c r="S16" s="202"/>
      <c r="T16" s="201"/>
      <c r="U16" s="201"/>
      <c r="V16" s="202"/>
      <c r="W16" s="201"/>
      <c r="X16" s="201"/>
      <c r="Y16" s="202"/>
      <c r="Z16" s="201"/>
      <c r="AA16" s="201"/>
      <c r="AB16" s="202"/>
      <c r="AC16" s="201"/>
      <c r="AD16" s="201"/>
      <c r="AE16" s="201"/>
    </row>
    <row r="17" spans="1:31" ht="409.5" x14ac:dyDescent="0.25">
      <c r="A17" s="24"/>
      <c r="B17" s="71"/>
      <c r="C17" s="80">
        <f>M17+M18+S17+S18+V17+V18+AE18+AE17+Y17+AB17</f>
        <v>575</v>
      </c>
      <c r="D17" s="71"/>
      <c r="E17" s="71"/>
      <c r="F17" s="71"/>
      <c r="G17" s="24" t="s">
        <v>178</v>
      </c>
      <c r="H17" s="79"/>
      <c r="I17" s="74"/>
      <c r="J17" s="75"/>
      <c r="K17" s="76" t="s">
        <v>132</v>
      </c>
      <c r="L17" s="74" t="s">
        <v>133</v>
      </c>
      <c r="M17" s="75">
        <v>305</v>
      </c>
      <c r="N17" s="74" t="s">
        <v>179</v>
      </c>
      <c r="O17" s="74"/>
      <c r="P17" s="86"/>
      <c r="Q17" s="76"/>
      <c r="R17" s="74"/>
      <c r="S17" s="82"/>
      <c r="T17" s="76" t="s">
        <v>129</v>
      </c>
      <c r="U17" s="74"/>
      <c r="V17" s="82"/>
      <c r="W17" s="76" t="s">
        <v>71</v>
      </c>
      <c r="X17" s="74"/>
      <c r="Y17" s="82"/>
      <c r="Z17" s="76" t="s">
        <v>134</v>
      </c>
      <c r="AA17" s="74"/>
      <c r="AB17" s="82"/>
      <c r="AC17" s="24"/>
      <c r="AD17" s="24"/>
      <c r="AE17" s="89"/>
    </row>
    <row r="18" spans="1:31" ht="165" x14ac:dyDescent="0.25">
      <c r="A18" s="201"/>
      <c r="B18" s="201"/>
      <c r="C18" s="201"/>
      <c r="D18" s="201"/>
      <c r="E18" s="201"/>
      <c r="F18" s="201"/>
      <c r="G18" s="201"/>
      <c r="H18" s="201"/>
      <c r="I18" s="201"/>
      <c r="J18" s="202"/>
      <c r="K18" s="76"/>
      <c r="L18" s="74" t="s">
        <v>135</v>
      </c>
      <c r="M18" s="75">
        <v>270</v>
      </c>
      <c r="N18" s="74"/>
      <c r="O18" s="74"/>
      <c r="P18" s="86"/>
      <c r="Q18" s="76"/>
      <c r="R18" s="74"/>
      <c r="S18" s="82"/>
      <c r="T18" s="76"/>
      <c r="U18" s="74"/>
      <c r="V18" s="82"/>
      <c r="W18" s="76"/>
      <c r="X18" s="74"/>
      <c r="Y18" s="82"/>
      <c r="Z18" s="76"/>
      <c r="AA18" s="74"/>
      <c r="AB18" s="82"/>
      <c r="AC18" s="24"/>
      <c r="AD18" s="24"/>
      <c r="AE18" s="89"/>
    </row>
    <row r="19" spans="1:31" ht="28.5" x14ac:dyDescent="0.25">
      <c r="A19" s="71"/>
      <c r="B19" s="71"/>
      <c r="C19" s="71"/>
      <c r="D19" s="71"/>
      <c r="E19" s="71"/>
      <c r="F19" s="71"/>
      <c r="G19" s="72" t="s">
        <v>130</v>
      </c>
      <c r="H19" s="203">
        <f>M18+M17</f>
        <v>575</v>
      </c>
      <c r="I19" s="71"/>
      <c r="J19" s="81"/>
      <c r="K19" s="71"/>
      <c r="L19" s="7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5"/>
    </row>
    <row r="20" spans="1:31" ht="105" x14ac:dyDescent="0.25">
      <c r="A20" s="71"/>
      <c r="B20" s="71"/>
      <c r="C20" s="81">
        <f>V31</f>
        <v>5520</v>
      </c>
      <c r="D20" s="71"/>
      <c r="E20" s="80">
        <f>J31</f>
        <v>5520</v>
      </c>
      <c r="F20" s="71"/>
      <c r="G20" s="24" t="s">
        <v>144</v>
      </c>
      <c r="H20" s="24" t="s">
        <v>154</v>
      </c>
      <c r="I20" s="24" t="s">
        <v>155</v>
      </c>
      <c r="J20" s="81">
        <v>510</v>
      </c>
      <c r="K20" s="71"/>
      <c r="L20" s="71"/>
      <c r="M20" s="81"/>
      <c r="N20" s="71"/>
      <c r="O20" s="71"/>
      <c r="P20" s="71"/>
      <c r="Q20" s="71"/>
      <c r="R20" s="71"/>
      <c r="S20" s="81"/>
      <c r="T20" s="71"/>
      <c r="U20" s="24" t="s">
        <v>156</v>
      </c>
      <c r="V20" s="81">
        <v>510</v>
      </c>
      <c r="W20" s="71"/>
      <c r="X20" s="71"/>
      <c r="Y20" s="81"/>
      <c r="Z20" s="71"/>
      <c r="AA20" s="71"/>
      <c r="AB20" s="81"/>
      <c r="AC20" s="71"/>
      <c r="AD20" s="71"/>
      <c r="AE20" s="71"/>
    </row>
    <row r="21" spans="1:31" ht="135" x14ac:dyDescent="0.25">
      <c r="A21" s="71"/>
      <c r="B21" s="71"/>
      <c r="C21" s="71"/>
      <c r="D21" s="71"/>
      <c r="E21" s="71"/>
      <c r="F21" s="71"/>
      <c r="G21" s="24" t="s">
        <v>145</v>
      </c>
      <c r="H21" s="24" t="s">
        <v>73</v>
      </c>
      <c r="I21" s="24" t="s">
        <v>155</v>
      </c>
      <c r="J21" s="81">
        <v>510</v>
      </c>
      <c r="K21" s="71"/>
      <c r="L21" s="71"/>
      <c r="M21" s="81"/>
      <c r="N21" s="71"/>
      <c r="O21" s="71"/>
      <c r="P21" s="71"/>
      <c r="Q21" s="71"/>
      <c r="R21" s="71"/>
      <c r="S21" s="81"/>
      <c r="T21" s="71"/>
      <c r="U21" s="24" t="s">
        <v>156</v>
      </c>
      <c r="V21" s="81">
        <v>510</v>
      </c>
      <c r="W21" s="71"/>
      <c r="X21" s="71"/>
      <c r="Y21" s="81"/>
      <c r="Z21" s="71"/>
      <c r="AA21" s="71"/>
      <c r="AB21" s="81"/>
      <c r="AC21" s="71"/>
      <c r="AD21" s="71"/>
      <c r="AE21" s="71"/>
    </row>
    <row r="22" spans="1:31" ht="120" x14ac:dyDescent="0.25">
      <c r="A22" s="71"/>
      <c r="B22" s="71"/>
      <c r="C22" s="71"/>
      <c r="D22" s="71"/>
      <c r="E22" s="71"/>
      <c r="F22" s="71"/>
      <c r="G22" s="24" t="s">
        <v>146</v>
      </c>
      <c r="H22" s="24" t="s">
        <v>73</v>
      </c>
      <c r="I22" s="24" t="s">
        <v>155</v>
      </c>
      <c r="J22" s="81">
        <v>500</v>
      </c>
      <c r="K22" s="71"/>
      <c r="L22" s="71"/>
      <c r="M22" s="81"/>
      <c r="N22" s="71"/>
      <c r="O22" s="71"/>
      <c r="P22" s="71"/>
      <c r="Q22" s="71"/>
      <c r="R22" s="71"/>
      <c r="S22" s="81"/>
      <c r="T22" s="71"/>
      <c r="U22" s="24" t="s">
        <v>156</v>
      </c>
      <c r="V22" s="81">
        <v>500</v>
      </c>
      <c r="W22" s="71"/>
      <c r="X22" s="71"/>
      <c r="Y22" s="81"/>
      <c r="Z22" s="71"/>
      <c r="AA22" s="71"/>
      <c r="AB22" s="81"/>
      <c r="AC22" s="71"/>
      <c r="AD22" s="71"/>
      <c r="AE22" s="71"/>
    </row>
    <row r="23" spans="1:31" ht="150" x14ac:dyDescent="0.25">
      <c r="A23" s="71"/>
      <c r="B23" s="71"/>
      <c r="C23" s="71"/>
      <c r="D23" s="71"/>
      <c r="E23" s="71"/>
      <c r="F23" s="71"/>
      <c r="G23" s="24" t="s">
        <v>147</v>
      </c>
      <c r="H23" s="24" t="s">
        <v>73</v>
      </c>
      <c r="I23" s="24" t="s">
        <v>155</v>
      </c>
      <c r="J23" s="81">
        <v>500</v>
      </c>
      <c r="K23" s="71"/>
      <c r="L23" s="71"/>
      <c r="M23" s="81"/>
      <c r="N23" s="71"/>
      <c r="O23" s="71"/>
      <c r="P23" s="71"/>
      <c r="Q23" s="71"/>
      <c r="R23" s="71"/>
      <c r="S23" s="81"/>
      <c r="T23" s="71"/>
      <c r="U23" s="24" t="s">
        <v>156</v>
      </c>
      <c r="V23" s="81">
        <v>500</v>
      </c>
      <c r="W23" s="71"/>
      <c r="X23" s="71"/>
      <c r="Y23" s="81"/>
      <c r="Z23" s="71"/>
      <c r="AA23" s="71"/>
      <c r="AB23" s="81"/>
      <c r="AC23" s="71"/>
      <c r="AD23" s="71"/>
      <c r="AE23" s="71"/>
    </row>
    <row r="24" spans="1:31" ht="105" x14ac:dyDescent="0.25">
      <c r="A24" s="71"/>
      <c r="B24" s="71"/>
      <c r="C24" s="71"/>
      <c r="D24" s="71"/>
      <c r="E24" s="71"/>
      <c r="F24" s="71"/>
      <c r="G24" s="24" t="s">
        <v>148</v>
      </c>
      <c r="H24" s="24" t="s">
        <v>73</v>
      </c>
      <c r="I24" s="24" t="s">
        <v>155</v>
      </c>
      <c r="J24" s="81">
        <v>500</v>
      </c>
      <c r="K24" s="71"/>
      <c r="L24" s="71"/>
      <c r="M24" s="81"/>
      <c r="N24" s="71"/>
      <c r="O24" s="71"/>
      <c r="P24" s="71"/>
      <c r="Q24" s="71"/>
      <c r="R24" s="71"/>
      <c r="S24" s="81"/>
      <c r="T24" s="71"/>
      <c r="U24" s="24" t="s">
        <v>156</v>
      </c>
      <c r="V24" s="81">
        <v>500</v>
      </c>
      <c r="W24" s="71"/>
      <c r="X24" s="71"/>
      <c r="Y24" s="81"/>
      <c r="Z24" s="71"/>
      <c r="AA24" s="71"/>
      <c r="AB24" s="81"/>
      <c r="AC24" s="71"/>
      <c r="AD24" s="71"/>
      <c r="AE24" s="71"/>
    </row>
    <row r="25" spans="1:31" ht="105" x14ac:dyDescent="0.25">
      <c r="A25" s="71"/>
      <c r="B25" s="71"/>
      <c r="C25" s="71"/>
      <c r="D25" s="71"/>
      <c r="E25" s="71"/>
      <c r="F25" s="71"/>
      <c r="G25" s="24" t="s">
        <v>74</v>
      </c>
      <c r="H25" s="24" t="s">
        <v>73</v>
      </c>
      <c r="I25" s="24" t="s">
        <v>155</v>
      </c>
      <c r="J25" s="81">
        <v>500</v>
      </c>
      <c r="K25" s="71"/>
      <c r="L25" s="71"/>
      <c r="M25" s="81"/>
      <c r="N25" s="71"/>
      <c r="O25" s="71"/>
      <c r="P25" s="71"/>
      <c r="Q25" s="71"/>
      <c r="R25" s="71"/>
      <c r="S25" s="81"/>
      <c r="T25" s="71"/>
      <c r="U25" s="24" t="s">
        <v>156</v>
      </c>
      <c r="V25" s="81">
        <v>500</v>
      </c>
      <c r="W25" s="71"/>
      <c r="X25" s="71"/>
      <c r="Y25" s="81"/>
      <c r="Z25" s="71"/>
      <c r="AA25" s="71"/>
      <c r="AB25" s="81"/>
      <c r="AC25" s="71"/>
      <c r="AD25" s="71"/>
      <c r="AE25" s="71"/>
    </row>
    <row r="26" spans="1:31" ht="105" x14ac:dyDescent="0.25">
      <c r="A26" s="71"/>
      <c r="B26" s="71"/>
      <c r="C26" s="71"/>
      <c r="D26" s="71"/>
      <c r="E26" s="71"/>
      <c r="F26" s="71"/>
      <c r="G26" s="24" t="s">
        <v>149</v>
      </c>
      <c r="H26" s="24" t="s">
        <v>73</v>
      </c>
      <c r="I26" s="24" t="s">
        <v>155</v>
      </c>
      <c r="J26" s="81">
        <v>500</v>
      </c>
      <c r="K26" s="71"/>
      <c r="L26" s="71"/>
      <c r="M26" s="81"/>
      <c r="N26" s="71"/>
      <c r="O26" s="71"/>
      <c r="P26" s="71"/>
      <c r="Q26" s="71"/>
      <c r="R26" s="71"/>
      <c r="S26" s="81"/>
      <c r="T26" s="71"/>
      <c r="U26" s="24" t="s">
        <v>156</v>
      </c>
      <c r="V26" s="81">
        <v>500</v>
      </c>
      <c r="W26" s="71"/>
      <c r="X26" s="71"/>
      <c r="Y26" s="81"/>
      <c r="Z26" s="71"/>
      <c r="AA26" s="71"/>
      <c r="AB26" s="81"/>
      <c r="AC26" s="71"/>
      <c r="AD26" s="71"/>
      <c r="AE26" s="71"/>
    </row>
    <row r="27" spans="1:31" ht="105" x14ac:dyDescent="0.25">
      <c r="A27" s="71"/>
      <c r="B27" s="71"/>
      <c r="C27" s="71"/>
      <c r="D27" s="71"/>
      <c r="E27" s="71"/>
      <c r="F27" s="71"/>
      <c r="G27" s="24" t="s">
        <v>150</v>
      </c>
      <c r="H27" s="24" t="s">
        <v>73</v>
      </c>
      <c r="I27" s="24" t="s">
        <v>155</v>
      </c>
      <c r="J27" s="81">
        <v>500</v>
      </c>
      <c r="K27" s="71"/>
      <c r="L27" s="71"/>
      <c r="M27" s="81"/>
      <c r="N27" s="71"/>
      <c r="O27" s="71"/>
      <c r="P27" s="71"/>
      <c r="Q27" s="71"/>
      <c r="R27" s="71"/>
      <c r="S27" s="81"/>
      <c r="T27" s="71"/>
      <c r="U27" s="24" t="s">
        <v>156</v>
      </c>
      <c r="V27" s="81">
        <v>500</v>
      </c>
      <c r="W27" s="71"/>
      <c r="X27" s="71"/>
      <c r="Y27" s="81"/>
      <c r="Z27" s="71"/>
      <c r="AA27" s="71"/>
      <c r="AB27" s="81"/>
      <c r="AC27" s="71"/>
      <c r="AD27" s="71"/>
      <c r="AE27" s="71"/>
    </row>
    <row r="28" spans="1:31" ht="105" x14ac:dyDescent="0.25">
      <c r="A28" s="71"/>
      <c r="B28" s="71"/>
      <c r="C28" s="71"/>
      <c r="D28" s="71"/>
      <c r="E28" s="71"/>
      <c r="F28" s="71"/>
      <c r="G28" s="24" t="s">
        <v>151</v>
      </c>
      <c r="H28" s="24" t="s">
        <v>73</v>
      </c>
      <c r="I28" s="24" t="s">
        <v>155</v>
      </c>
      <c r="J28" s="81">
        <v>500</v>
      </c>
      <c r="K28" s="71"/>
      <c r="L28" s="71"/>
      <c r="M28" s="81"/>
      <c r="N28" s="71"/>
      <c r="O28" s="71"/>
      <c r="P28" s="71"/>
      <c r="Q28" s="71"/>
      <c r="R28" s="71"/>
      <c r="S28" s="81"/>
      <c r="T28" s="71"/>
      <c r="U28" s="24" t="s">
        <v>156</v>
      </c>
      <c r="V28" s="81">
        <v>500</v>
      </c>
      <c r="W28" s="71"/>
      <c r="X28" s="71"/>
      <c r="Y28" s="81"/>
      <c r="Z28" s="71"/>
      <c r="AA28" s="71"/>
      <c r="AB28" s="81"/>
      <c r="AC28" s="71"/>
      <c r="AD28" s="71"/>
      <c r="AE28" s="71"/>
    </row>
    <row r="29" spans="1:31" ht="105" x14ac:dyDescent="0.25">
      <c r="A29" s="71"/>
      <c r="B29" s="71"/>
      <c r="C29" s="71"/>
      <c r="D29" s="71"/>
      <c r="E29" s="71"/>
      <c r="F29" s="71"/>
      <c r="G29" s="24" t="s">
        <v>152</v>
      </c>
      <c r="H29" s="24" t="s">
        <v>73</v>
      </c>
      <c r="I29" s="24" t="s">
        <v>155</v>
      </c>
      <c r="J29" s="81">
        <v>500</v>
      </c>
      <c r="K29" s="71"/>
      <c r="L29" s="71"/>
      <c r="M29" s="81"/>
      <c r="N29" s="71"/>
      <c r="O29" s="71"/>
      <c r="P29" s="71"/>
      <c r="Q29" s="71"/>
      <c r="R29" s="71"/>
      <c r="S29" s="81"/>
      <c r="T29" s="71"/>
      <c r="U29" s="24" t="s">
        <v>156</v>
      </c>
      <c r="V29" s="81">
        <v>500</v>
      </c>
      <c r="W29" s="71"/>
      <c r="X29" s="71"/>
      <c r="Y29" s="81"/>
      <c r="Z29" s="71"/>
      <c r="AA29" s="71"/>
      <c r="AB29" s="81"/>
      <c r="AC29" s="71"/>
      <c r="AD29" s="71"/>
      <c r="AE29" s="71"/>
    </row>
    <row r="30" spans="1:31" ht="105" x14ac:dyDescent="0.25">
      <c r="A30" s="71"/>
      <c r="B30" s="71"/>
      <c r="C30" s="71"/>
      <c r="D30" s="71"/>
      <c r="E30" s="71"/>
      <c r="F30" s="71"/>
      <c r="G30" s="24" t="s">
        <v>153</v>
      </c>
      <c r="H30" s="24" t="s">
        <v>73</v>
      </c>
      <c r="I30" s="24" t="s">
        <v>155</v>
      </c>
      <c r="J30" s="81">
        <v>500</v>
      </c>
      <c r="K30" s="71"/>
      <c r="L30" s="71"/>
      <c r="M30" s="81"/>
      <c r="N30" s="71"/>
      <c r="O30" s="71"/>
      <c r="P30" s="71"/>
      <c r="Q30" s="71"/>
      <c r="R30" s="71"/>
      <c r="S30" s="81"/>
      <c r="T30" s="71"/>
      <c r="U30" s="24" t="s">
        <v>156</v>
      </c>
      <c r="V30" s="81">
        <v>500</v>
      </c>
      <c r="W30" s="71"/>
      <c r="X30" s="71"/>
      <c r="Y30" s="81"/>
      <c r="Z30" s="71"/>
      <c r="AA30" s="71"/>
      <c r="AB30" s="81"/>
      <c r="AC30" s="71"/>
      <c r="AD30" s="71"/>
      <c r="AE30" s="71"/>
    </row>
    <row r="31" spans="1:31" x14ac:dyDescent="0.25">
      <c r="A31" s="71"/>
      <c r="B31" s="71"/>
      <c r="C31" s="71"/>
      <c r="D31" s="71"/>
      <c r="E31" s="71"/>
      <c r="F31" s="71"/>
      <c r="G31" s="204" t="s">
        <v>136</v>
      </c>
      <c r="H31" s="71"/>
      <c r="I31" s="71"/>
      <c r="J31" s="81">
        <f>SUM(J20:J30)</f>
        <v>5520</v>
      </c>
      <c r="K31" s="71"/>
      <c r="L31" s="71"/>
      <c r="M31" s="81"/>
      <c r="N31" s="71"/>
      <c r="O31" s="71"/>
      <c r="P31" s="71"/>
      <c r="Q31" s="71"/>
      <c r="R31" s="71"/>
      <c r="S31" s="81"/>
      <c r="T31" s="71"/>
      <c r="U31" s="71"/>
      <c r="V31" s="81">
        <f>SUM(V20:V30)</f>
        <v>5520</v>
      </c>
      <c r="W31" s="71"/>
      <c r="X31" s="71"/>
      <c r="Y31" s="81"/>
      <c r="Z31" s="71"/>
      <c r="AA31" s="71"/>
      <c r="AB31" s="81"/>
      <c r="AC31" s="71"/>
      <c r="AD31" s="71"/>
      <c r="AE31" s="71"/>
    </row>
    <row r="32" spans="1:31" ht="409.5" x14ac:dyDescent="0.25">
      <c r="A32" s="71"/>
      <c r="B32" s="71"/>
      <c r="C32" s="102">
        <f>P32+S32+V32+Y32+AB32+AE32</f>
        <v>1226.9000000000001</v>
      </c>
      <c r="D32" s="71"/>
      <c r="E32" s="71"/>
      <c r="F32" s="71"/>
      <c r="G32" s="24" t="s">
        <v>164</v>
      </c>
      <c r="H32" s="90"/>
      <c r="I32" s="90"/>
      <c r="J32" s="91"/>
      <c r="K32" s="92"/>
      <c r="L32" s="93"/>
      <c r="M32" s="93"/>
      <c r="N32" s="79"/>
      <c r="O32" s="24"/>
      <c r="P32" s="94"/>
      <c r="Q32" s="76"/>
      <c r="R32" s="74"/>
      <c r="S32" s="84"/>
      <c r="T32" s="76" t="s">
        <v>137</v>
      </c>
      <c r="U32" s="74" t="s">
        <v>138</v>
      </c>
      <c r="V32" s="84">
        <v>555.9</v>
      </c>
      <c r="W32" s="76" t="s">
        <v>139</v>
      </c>
      <c r="X32" s="74"/>
      <c r="Y32" s="84"/>
      <c r="Z32" s="76" t="s">
        <v>140</v>
      </c>
      <c r="AA32" s="74" t="s">
        <v>72</v>
      </c>
      <c r="AB32" s="84">
        <v>230</v>
      </c>
      <c r="AC32" s="76" t="s">
        <v>141</v>
      </c>
      <c r="AD32" s="74" t="s">
        <v>142</v>
      </c>
      <c r="AE32" s="95">
        <v>441</v>
      </c>
    </row>
    <row r="33" spans="1:31" x14ac:dyDescent="0.25">
      <c r="A33" s="71"/>
      <c r="B33" s="71"/>
      <c r="C33" s="71"/>
      <c r="D33" s="71"/>
      <c r="E33" s="71"/>
      <c r="F33" s="71"/>
      <c r="G33" s="204" t="s">
        <v>136</v>
      </c>
      <c r="H33" s="90"/>
      <c r="I33" s="96">
        <f>P33+S33+V33+Y33+AB33+AE33</f>
        <v>1226.9000000000001</v>
      </c>
      <c r="J33" s="91"/>
      <c r="K33" s="97"/>
      <c r="L33" s="98"/>
      <c r="M33" s="98"/>
      <c r="N33" s="97"/>
      <c r="O33" s="98"/>
      <c r="P33" s="99">
        <f>SUM(P32:P32)</f>
        <v>0</v>
      </c>
      <c r="Q33" s="99"/>
      <c r="R33" s="99"/>
      <c r="S33" s="99"/>
      <c r="T33" s="99"/>
      <c r="U33" s="99"/>
      <c r="V33" s="99">
        <f>SUM(V32:V32)</f>
        <v>555.9</v>
      </c>
      <c r="W33" s="99"/>
      <c r="X33" s="99"/>
      <c r="Y33" s="99">
        <f>SUM(Y32:Y32)</f>
        <v>0</v>
      </c>
      <c r="Z33" s="99"/>
      <c r="AA33" s="99"/>
      <c r="AB33" s="99">
        <f>SUM(AB32:AB32)</f>
        <v>230</v>
      </c>
      <c r="AC33" s="99"/>
      <c r="AD33" s="99"/>
      <c r="AE33" s="99">
        <f>SUM(AE32:AE32)</f>
        <v>441</v>
      </c>
    </row>
    <row r="34" spans="1:31" ht="409.5" x14ac:dyDescent="0.25">
      <c r="A34" s="71"/>
      <c r="B34" s="71"/>
      <c r="C34" s="85">
        <f>S34+V34+Y34+AB34+AE34</f>
        <v>1226.9000000000001</v>
      </c>
      <c r="D34" s="71"/>
      <c r="E34" s="71"/>
      <c r="F34" s="71"/>
      <c r="G34" s="24" t="s">
        <v>165</v>
      </c>
      <c r="H34" s="71"/>
      <c r="I34" s="71"/>
      <c r="J34" s="81"/>
      <c r="K34" s="79"/>
      <c r="L34" s="78"/>
      <c r="M34" s="78"/>
      <c r="N34" s="79"/>
      <c r="O34" s="78"/>
      <c r="P34" s="78"/>
      <c r="Q34" s="79"/>
      <c r="R34" s="74"/>
      <c r="S34" s="84"/>
      <c r="T34" s="76" t="s">
        <v>137</v>
      </c>
      <c r="U34" s="74" t="s">
        <v>138</v>
      </c>
      <c r="V34" s="84">
        <v>555.9</v>
      </c>
      <c r="W34" s="76" t="s">
        <v>139</v>
      </c>
      <c r="X34" s="74"/>
      <c r="Y34" s="84"/>
      <c r="Z34" s="76" t="s">
        <v>140</v>
      </c>
      <c r="AA34" s="74" t="s">
        <v>72</v>
      </c>
      <c r="AB34" s="84">
        <v>230</v>
      </c>
      <c r="AC34" s="76" t="s">
        <v>141</v>
      </c>
      <c r="AD34" s="74" t="s">
        <v>142</v>
      </c>
      <c r="AE34" s="95">
        <v>441</v>
      </c>
    </row>
    <row r="35" spans="1:31" x14ac:dyDescent="0.25">
      <c r="A35" s="71"/>
      <c r="B35" s="71"/>
      <c r="C35" s="71"/>
      <c r="D35" s="71"/>
      <c r="E35" s="71"/>
      <c r="F35" s="71"/>
      <c r="G35" s="204" t="s">
        <v>136</v>
      </c>
      <c r="H35" s="71"/>
      <c r="I35" s="205">
        <f>S35+V35+Y35+AB35+AE35</f>
        <v>1226.9000000000001</v>
      </c>
      <c r="J35" s="81"/>
      <c r="K35" s="79"/>
      <c r="L35" s="78"/>
      <c r="M35" s="78"/>
      <c r="N35" s="79"/>
      <c r="O35" s="78"/>
      <c r="P35" s="78"/>
      <c r="Q35" s="79"/>
      <c r="R35" s="78"/>
      <c r="S35" s="84">
        <f>SUM(S34:S34)</f>
        <v>0</v>
      </c>
      <c r="T35" s="84"/>
      <c r="U35" s="84"/>
      <c r="V35" s="84">
        <f>SUM(V34:V34)</f>
        <v>555.9</v>
      </c>
      <c r="W35" s="84"/>
      <c r="X35" s="84"/>
      <c r="Y35" s="84">
        <f>SUM(Y34:Y34)</f>
        <v>0</v>
      </c>
      <c r="Z35" s="84"/>
      <c r="AA35" s="84"/>
      <c r="AB35" s="84">
        <f>SUM(AB34:AB34)</f>
        <v>230</v>
      </c>
      <c r="AC35" s="84"/>
      <c r="AD35" s="84"/>
      <c r="AE35" s="84">
        <f>SUM(AE34:AE34)</f>
        <v>441</v>
      </c>
    </row>
    <row r="36" spans="1:31" ht="409.5" x14ac:dyDescent="0.25">
      <c r="A36" s="71"/>
      <c r="B36" s="71"/>
      <c r="C36" s="80">
        <f>I37</f>
        <v>1226.2</v>
      </c>
      <c r="D36" s="71"/>
      <c r="E36" s="71"/>
      <c r="F36" s="71"/>
      <c r="G36" s="24" t="s">
        <v>166</v>
      </c>
      <c r="H36" s="71"/>
      <c r="I36" s="71"/>
      <c r="J36" s="81"/>
      <c r="K36" s="79"/>
      <c r="L36" s="78"/>
      <c r="M36" s="78"/>
      <c r="N36" s="79"/>
      <c r="O36" s="78"/>
      <c r="P36" s="78"/>
      <c r="Q36" s="79"/>
      <c r="R36" s="74"/>
      <c r="S36" s="84"/>
      <c r="T36" s="76" t="s">
        <v>137</v>
      </c>
      <c r="U36" s="74" t="s">
        <v>138</v>
      </c>
      <c r="V36" s="84">
        <v>555.70000000000005</v>
      </c>
      <c r="W36" s="76" t="s">
        <v>139</v>
      </c>
      <c r="X36" s="74"/>
      <c r="Y36" s="84"/>
      <c r="Z36" s="76" t="s">
        <v>140</v>
      </c>
      <c r="AA36" s="74" t="s">
        <v>72</v>
      </c>
      <c r="AB36" s="84">
        <v>230</v>
      </c>
      <c r="AC36" s="76" t="s">
        <v>141</v>
      </c>
      <c r="AD36" s="74" t="s">
        <v>142</v>
      </c>
      <c r="AE36" s="95">
        <v>440.5</v>
      </c>
    </row>
    <row r="37" spans="1:31" x14ac:dyDescent="0.25">
      <c r="A37" s="71"/>
      <c r="B37" s="71"/>
      <c r="C37" s="71"/>
      <c r="D37" s="71"/>
      <c r="E37" s="71"/>
      <c r="F37" s="71"/>
      <c r="G37" s="204" t="s">
        <v>136</v>
      </c>
      <c r="H37" s="71"/>
      <c r="I37" s="203">
        <f>S37+V37+AB37+AE37</f>
        <v>1226.2</v>
      </c>
      <c r="J37" s="81"/>
      <c r="K37" s="71"/>
      <c r="L37" s="71"/>
      <c r="M37" s="81"/>
      <c r="N37" s="71"/>
      <c r="O37" s="71"/>
      <c r="P37" s="71"/>
      <c r="Q37" s="71"/>
      <c r="R37" s="71"/>
      <c r="S37" s="81"/>
      <c r="T37" s="81"/>
      <c r="U37" s="81"/>
      <c r="V37" s="81">
        <f t="shared" ref="V37:AE37" si="0">V36</f>
        <v>555.70000000000005</v>
      </c>
      <c r="W37" s="81"/>
      <c r="X37" s="81"/>
      <c r="Y37" s="81"/>
      <c r="Z37" s="81"/>
      <c r="AA37" s="81"/>
      <c r="AB37" s="81">
        <f t="shared" si="0"/>
        <v>230</v>
      </c>
      <c r="AC37" s="81"/>
      <c r="AD37" s="81"/>
      <c r="AE37" s="81">
        <f t="shared" si="0"/>
        <v>440.5</v>
      </c>
    </row>
    <row r="38" spans="1:31" ht="195" x14ac:dyDescent="0.25">
      <c r="A38" s="71"/>
      <c r="B38" s="71"/>
      <c r="C38" s="81"/>
      <c r="D38" s="71"/>
      <c r="E38" s="81">
        <f>J39</f>
        <v>115</v>
      </c>
      <c r="F38" s="71"/>
      <c r="G38" s="24" t="s">
        <v>143</v>
      </c>
      <c r="H38" s="24"/>
      <c r="I38" s="24" t="s">
        <v>163</v>
      </c>
      <c r="J38" s="81">
        <v>115</v>
      </c>
      <c r="K38" s="71"/>
      <c r="L38" s="71"/>
      <c r="M38" s="81"/>
      <c r="N38" s="71"/>
      <c r="O38" s="71"/>
      <c r="P38" s="71"/>
      <c r="Q38" s="71"/>
      <c r="R38" s="71"/>
      <c r="S38" s="81"/>
      <c r="T38" s="71"/>
      <c r="U38" s="71"/>
      <c r="V38" s="81"/>
      <c r="W38" s="71"/>
      <c r="X38" s="24"/>
      <c r="Y38" s="81"/>
      <c r="Z38" s="71"/>
      <c r="AA38" s="71"/>
      <c r="AB38" s="81"/>
      <c r="AC38" s="71"/>
      <c r="AD38" s="71"/>
      <c r="AE38" s="71"/>
    </row>
    <row r="39" spans="1:31" x14ac:dyDescent="0.25">
      <c r="A39" s="71"/>
      <c r="B39" s="71"/>
      <c r="C39" s="71"/>
      <c r="D39" s="71"/>
      <c r="E39" s="71"/>
      <c r="F39" s="71"/>
      <c r="G39" s="204" t="s">
        <v>159</v>
      </c>
      <c r="H39" s="71"/>
      <c r="I39" s="206"/>
      <c r="J39" s="206">
        <f>J38</f>
        <v>115</v>
      </c>
      <c r="K39" s="71"/>
      <c r="L39" s="71"/>
      <c r="M39" s="81"/>
      <c r="N39" s="71"/>
      <c r="O39" s="71"/>
      <c r="P39" s="71"/>
      <c r="Q39" s="71"/>
      <c r="R39" s="71"/>
      <c r="S39" s="81"/>
      <c r="T39" s="71"/>
      <c r="U39" s="71"/>
      <c r="V39" s="81"/>
      <c r="W39" s="71"/>
      <c r="X39" s="71"/>
      <c r="Y39" s="81"/>
      <c r="Z39" s="71"/>
      <c r="AA39" s="71"/>
      <c r="AB39" s="81"/>
      <c r="AC39" s="71"/>
      <c r="AD39" s="71"/>
      <c r="AE39" s="71"/>
    </row>
    <row r="40" spans="1:31" ht="165" x14ac:dyDescent="0.25">
      <c r="A40" s="71"/>
      <c r="B40" s="71"/>
      <c r="C40" s="100"/>
      <c r="D40" s="101"/>
      <c r="E40" s="81">
        <f>J43</f>
        <v>632.5</v>
      </c>
      <c r="F40" s="71"/>
      <c r="G40" s="24" t="s">
        <v>157</v>
      </c>
      <c r="H40" s="73"/>
      <c r="I40" s="200" t="s">
        <v>162</v>
      </c>
      <c r="J40" s="75">
        <f>350-0.99</f>
        <v>349.01</v>
      </c>
      <c r="K40" s="76"/>
      <c r="L40" s="74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</row>
    <row r="41" spans="1:31" ht="120" x14ac:dyDescent="0.25">
      <c r="A41" s="71"/>
      <c r="B41" s="71"/>
      <c r="C41" s="71"/>
      <c r="D41" s="102"/>
      <c r="E41" s="71"/>
      <c r="F41" s="71"/>
      <c r="G41" s="24"/>
      <c r="H41" s="73"/>
      <c r="I41" s="196" t="s">
        <v>160</v>
      </c>
      <c r="J41" s="75">
        <v>278.49</v>
      </c>
      <c r="K41" s="76"/>
      <c r="L41" s="74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</row>
    <row r="42" spans="1:31" ht="45" x14ac:dyDescent="0.25">
      <c r="A42" s="71"/>
      <c r="B42" s="71"/>
      <c r="C42" s="71"/>
      <c r="D42" s="71"/>
      <c r="E42" s="71"/>
      <c r="F42" s="71"/>
      <c r="G42" s="24"/>
      <c r="H42" s="73"/>
      <c r="I42" s="196" t="s">
        <v>161</v>
      </c>
      <c r="J42" s="75">
        <v>5</v>
      </c>
      <c r="K42" s="76"/>
      <c r="L42" s="74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</row>
    <row r="43" spans="1:31" x14ac:dyDescent="0.25">
      <c r="A43" s="71"/>
      <c r="B43" s="71"/>
      <c r="C43" s="71"/>
      <c r="D43" s="71"/>
      <c r="E43" s="71"/>
      <c r="F43" s="71"/>
      <c r="G43" s="204" t="s">
        <v>158</v>
      </c>
      <c r="H43" s="73"/>
      <c r="I43" s="74"/>
      <c r="J43" s="75">
        <f>J42+J41+J40</f>
        <v>632.5</v>
      </c>
      <c r="K43" s="76"/>
      <c r="L43" s="74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</row>
    <row r="44" spans="1:3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66"/>
      <c r="K44" s="54"/>
      <c r="L44" s="54"/>
      <c r="M44" s="66"/>
      <c r="N44" s="54"/>
      <c r="O44" s="54"/>
      <c r="P44" s="54"/>
      <c r="Q44" s="54"/>
      <c r="R44" s="54"/>
      <c r="S44" s="66"/>
      <c r="T44" s="54"/>
      <c r="U44" s="54"/>
      <c r="V44" s="66"/>
      <c r="W44" s="54"/>
      <c r="X44" s="54"/>
      <c r="Y44" s="66"/>
      <c r="Z44" s="54"/>
      <c r="AA44" s="54"/>
      <c r="AB44" s="66"/>
      <c r="AC44" s="54"/>
      <c r="AD44" s="54"/>
      <c r="AE44" s="54"/>
    </row>
    <row r="45" spans="1:3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66"/>
      <c r="K45" s="54"/>
      <c r="L45" s="54"/>
      <c r="M45" s="66"/>
      <c r="N45" s="54"/>
      <c r="O45" s="54"/>
      <c r="P45" s="54"/>
      <c r="Q45" s="54"/>
      <c r="R45" s="54"/>
      <c r="S45" s="66"/>
      <c r="T45" s="54"/>
      <c r="U45" s="54"/>
      <c r="V45" s="66"/>
      <c r="W45" s="54"/>
      <c r="X45" s="54"/>
      <c r="Y45" s="66"/>
      <c r="Z45" s="54"/>
      <c r="AA45" s="54"/>
      <c r="AB45" s="66"/>
      <c r="AC45" s="54"/>
      <c r="AD45" s="54"/>
      <c r="AE45" s="54"/>
    </row>
    <row r="46" spans="1:3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66"/>
      <c r="K46" s="54"/>
      <c r="L46" s="54"/>
      <c r="M46" s="66"/>
      <c r="N46" s="54"/>
      <c r="O46" s="54"/>
      <c r="P46" s="54"/>
      <c r="Q46" s="54"/>
      <c r="R46" s="54"/>
      <c r="S46" s="66"/>
      <c r="T46" s="54"/>
      <c r="U46" s="54"/>
      <c r="V46" s="66"/>
      <c r="W46" s="54"/>
      <c r="X46" s="54"/>
      <c r="Y46" s="66"/>
      <c r="Z46" s="54"/>
      <c r="AA46" s="54"/>
      <c r="AB46" s="66"/>
      <c r="AC46" s="54"/>
      <c r="AD46" s="54"/>
      <c r="AE46" s="54"/>
    </row>
    <row r="47" spans="1:3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66"/>
      <c r="K47" s="54"/>
      <c r="L47" s="54"/>
      <c r="M47" s="66"/>
      <c r="N47" s="54"/>
      <c r="O47" s="54"/>
      <c r="P47" s="54"/>
      <c r="Q47" s="54"/>
      <c r="R47" s="54"/>
      <c r="S47" s="66"/>
      <c r="T47" s="54"/>
      <c r="U47" s="54"/>
      <c r="V47" s="66"/>
      <c r="W47" s="54"/>
      <c r="X47" s="54"/>
      <c r="Y47" s="66"/>
      <c r="Z47" s="54"/>
      <c r="AA47" s="54"/>
      <c r="AB47" s="66"/>
      <c r="AC47" s="54"/>
      <c r="AD47" s="54"/>
      <c r="AE47" s="54"/>
    </row>
    <row r="48" spans="1:31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66"/>
      <c r="K48" s="54"/>
      <c r="L48" s="54"/>
      <c r="M48" s="66"/>
      <c r="N48" s="54"/>
      <c r="O48" s="54"/>
      <c r="P48" s="54"/>
      <c r="Q48" s="54"/>
      <c r="R48" s="54"/>
      <c r="S48" s="66"/>
      <c r="T48" s="54"/>
      <c r="U48" s="54"/>
      <c r="V48" s="66"/>
      <c r="W48" s="54"/>
      <c r="X48" s="54"/>
      <c r="Y48" s="66"/>
      <c r="Z48" s="54"/>
      <c r="AA48" s="54"/>
      <c r="AB48" s="66"/>
      <c r="AC48" s="54"/>
      <c r="AD48" s="54"/>
      <c r="AE48" s="54"/>
    </row>
    <row r="49" spans="1:31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66"/>
      <c r="K49" s="54"/>
      <c r="L49" s="54"/>
      <c r="M49" s="66"/>
      <c r="N49" s="54"/>
      <c r="O49" s="54"/>
      <c r="P49" s="54"/>
      <c r="Q49" s="54"/>
      <c r="R49" s="54"/>
      <c r="S49" s="66"/>
      <c r="T49" s="54"/>
      <c r="U49" s="54"/>
      <c r="V49" s="66"/>
      <c r="W49" s="54"/>
      <c r="X49" s="54"/>
      <c r="Y49" s="66"/>
      <c r="Z49" s="54"/>
      <c r="AA49" s="54"/>
      <c r="AB49" s="66"/>
      <c r="AC49" s="54"/>
      <c r="AD49" s="54"/>
      <c r="AE49" s="54"/>
    </row>
    <row r="50" spans="1:31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66"/>
      <c r="K50" s="54"/>
      <c r="L50" s="54"/>
      <c r="M50" s="66"/>
      <c r="N50" s="54"/>
      <c r="O50" s="54"/>
      <c r="P50" s="54"/>
      <c r="Q50" s="54"/>
      <c r="R50" s="54"/>
      <c r="S50" s="66"/>
      <c r="T50" s="54"/>
      <c r="U50" s="54"/>
      <c r="V50" s="66"/>
      <c r="W50" s="54"/>
      <c r="X50" s="54"/>
      <c r="Y50" s="66"/>
      <c r="Z50" s="54"/>
      <c r="AA50" s="54"/>
      <c r="AB50" s="66"/>
      <c r="AC50" s="54"/>
      <c r="AD50" s="54"/>
      <c r="AE50" s="54"/>
    </row>
    <row r="51" spans="1:3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66"/>
      <c r="K51" s="54"/>
      <c r="L51" s="54"/>
      <c r="M51" s="66"/>
      <c r="N51" s="54"/>
      <c r="O51" s="54"/>
      <c r="P51" s="54"/>
      <c r="Q51" s="54"/>
      <c r="R51" s="54"/>
      <c r="S51" s="66"/>
      <c r="T51" s="54"/>
      <c r="U51" s="54"/>
      <c r="V51" s="66"/>
      <c r="W51" s="54"/>
      <c r="X51" s="54"/>
      <c r="Y51" s="66"/>
      <c r="Z51" s="54"/>
      <c r="AA51" s="54"/>
      <c r="AB51" s="66"/>
      <c r="AC51" s="54"/>
      <c r="AD51" s="54"/>
      <c r="AE51" s="54"/>
    </row>
    <row r="52" spans="1:31" x14ac:dyDescent="0.25">
      <c r="A52" s="103"/>
      <c r="B52" s="103"/>
      <c r="C52" s="103"/>
      <c r="D52" s="103"/>
      <c r="E52" s="103"/>
      <c r="F52" s="103"/>
      <c r="G52" s="103"/>
      <c r="H52" s="103"/>
      <c r="I52" s="103"/>
      <c r="J52" s="104"/>
      <c r="K52" s="103"/>
      <c r="L52" s="103"/>
      <c r="M52" s="104"/>
      <c r="N52" s="103"/>
      <c r="O52" s="103"/>
      <c r="P52" s="103"/>
      <c r="Q52" s="103"/>
      <c r="R52" s="103"/>
      <c r="S52" s="104"/>
      <c r="T52" s="103"/>
      <c r="U52" s="103"/>
      <c r="V52" s="88"/>
      <c r="W52" s="103"/>
      <c r="X52" s="103"/>
      <c r="Y52" s="88"/>
      <c r="Z52" s="103"/>
      <c r="AA52" s="103"/>
      <c r="AB52" s="104"/>
      <c r="AC52" s="103"/>
      <c r="AD52" s="103"/>
      <c r="AE52" s="103"/>
    </row>
    <row r="53" spans="1:31" x14ac:dyDescent="0.25">
      <c r="A53" s="103"/>
      <c r="B53" s="103"/>
      <c r="C53" s="103"/>
      <c r="D53" s="103"/>
      <c r="E53" s="103"/>
      <c r="F53" s="103"/>
      <c r="G53" s="103"/>
      <c r="H53" s="103"/>
      <c r="I53" s="103"/>
      <c r="J53" s="104"/>
      <c r="K53" s="103"/>
      <c r="L53" s="103"/>
      <c r="M53" s="104"/>
      <c r="N53" s="103"/>
      <c r="O53" s="103"/>
      <c r="P53" s="103"/>
      <c r="Q53" s="103"/>
      <c r="R53" s="103"/>
      <c r="S53" s="104"/>
      <c r="T53" s="103"/>
      <c r="U53" s="103"/>
      <c r="V53" s="88"/>
      <c r="W53" s="103"/>
      <c r="X53" s="103"/>
      <c r="Y53" s="88"/>
      <c r="Z53" s="103"/>
      <c r="AA53" s="103"/>
      <c r="AB53" s="104"/>
      <c r="AC53" s="103"/>
      <c r="AD53" s="103"/>
      <c r="AE53" s="103"/>
    </row>
    <row r="54" spans="1:31" x14ac:dyDescent="0.25">
      <c r="A54" s="103"/>
      <c r="B54" s="103"/>
      <c r="C54" s="103"/>
      <c r="D54" s="103"/>
      <c r="E54" s="103"/>
      <c r="F54" s="103"/>
      <c r="G54" s="103"/>
      <c r="H54" s="103"/>
      <c r="I54" s="103"/>
      <c r="J54" s="104"/>
      <c r="K54" s="103"/>
      <c r="L54" s="103"/>
      <c r="M54" s="104"/>
      <c r="N54" s="103"/>
      <c r="O54" s="103"/>
      <c r="P54" s="103"/>
      <c r="Q54" s="103"/>
      <c r="R54" s="103"/>
      <c r="S54" s="104"/>
      <c r="T54" s="103"/>
      <c r="U54" s="103"/>
      <c r="V54" s="88"/>
      <c r="W54" s="103"/>
      <c r="X54" s="103"/>
      <c r="Y54" s="88"/>
      <c r="Z54" s="103"/>
      <c r="AA54" s="103"/>
      <c r="AB54" s="104"/>
      <c r="AC54" s="103"/>
      <c r="AD54" s="103"/>
      <c r="AE54" s="103"/>
    </row>
    <row r="55" spans="1:31" x14ac:dyDescent="0.25">
      <c r="A55" s="103"/>
      <c r="B55" s="103"/>
      <c r="C55" s="103"/>
      <c r="D55" s="103"/>
      <c r="E55" s="103"/>
      <c r="F55" s="103"/>
      <c r="G55" s="103"/>
      <c r="H55" s="103"/>
      <c r="I55" s="103"/>
      <c r="J55" s="104"/>
      <c r="K55" s="103"/>
      <c r="L55" s="103"/>
      <c r="M55" s="104"/>
      <c r="N55" s="103"/>
      <c r="O55" s="103"/>
      <c r="P55" s="103"/>
      <c r="Q55" s="103"/>
      <c r="R55" s="103"/>
      <c r="S55" s="104"/>
      <c r="T55" s="103"/>
      <c r="U55" s="103"/>
      <c r="V55" s="88"/>
      <c r="W55" s="103"/>
      <c r="X55" s="103"/>
      <c r="Y55" s="88"/>
      <c r="Z55" s="103"/>
      <c r="AA55" s="103"/>
      <c r="AB55" s="104"/>
      <c r="AC55" s="103"/>
      <c r="AD55" s="103"/>
      <c r="AE55" s="103"/>
    </row>
    <row r="56" spans="1:31" x14ac:dyDescent="0.25">
      <c r="A56" s="103"/>
      <c r="B56" s="103"/>
      <c r="C56" s="103"/>
      <c r="D56" s="103"/>
      <c r="E56" s="103"/>
      <c r="F56" s="103"/>
      <c r="G56" s="103"/>
      <c r="H56" s="103"/>
      <c r="I56" s="103"/>
      <c r="J56" s="104"/>
      <c r="K56" s="103"/>
      <c r="L56" s="103"/>
      <c r="M56" s="104"/>
      <c r="N56" s="103"/>
      <c r="O56" s="103"/>
      <c r="P56" s="103"/>
      <c r="Q56" s="103"/>
      <c r="R56" s="103"/>
      <c r="S56" s="104"/>
      <c r="T56" s="103"/>
      <c r="U56" s="103"/>
      <c r="V56" s="88"/>
      <c r="W56" s="103"/>
      <c r="X56" s="103"/>
      <c r="Y56" s="88"/>
      <c r="Z56" s="103"/>
      <c r="AA56" s="103"/>
      <c r="AB56" s="104"/>
      <c r="AC56" s="103"/>
      <c r="AD56" s="103"/>
      <c r="AE56" s="103"/>
    </row>
    <row r="57" spans="1:31" x14ac:dyDescent="0.25">
      <c r="A57" s="103"/>
      <c r="B57" s="103"/>
      <c r="C57" s="103"/>
      <c r="D57" s="103"/>
      <c r="E57" s="103"/>
      <c r="F57" s="103"/>
      <c r="G57" s="103"/>
      <c r="H57" s="103"/>
      <c r="I57" s="103"/>
      <c r="J57" s="104"/>
      <c r="K57" s="103"/>
      <c r="L57" s="103"/>
      <c r="M57" s="104"/>
      <c r="N57" s="103"/>
      <c r="O57" s="103"/>
      <c r="P57" s="103"/>
      <c r="Q57" s="103"/>
      <c r="R57" s="103"/>
      <c r="S57" s="104"/>
      <c r="T57" s="103"/>
      <c r="U57" s="103"/>
      <c r="V57" s="88"/>
      <c r="W57" s="103"/>
      <c r="X57" s="103"/>
      <c r="Y57" s="88"/>
      <c r="Z57" s="103"/>
      <c r="AA57" s="103"/>
      <c r="AB57" s="104"/>
      <c r="AC57" s="103"/>
      <c r="AD57" s="103"/>
      <c r="AE57" s="103"/>
    </row>
    <row r="58" spans="1:31" x14ac:dyDescent="0.25">
      <c r="A58" s="103"/>
      <c r="B58" s="103"/>
      <c r="C58" s="103"/>
      <c r="D58" s="103"/>
      <c r="E58" s="103"/>
      <c r="F58" s="103"/>
      <c r="G58" s="103"/>
      <c r="H58" s="103"/>
      <c r="I58" s="103"/>
      <c r="J58" s="104"/>
      <c r="K58" s="103"/>
      <c r="L58" s="103"/>
      <c r="M58" s="104"/>
      <c r="N58" s="103"/>
      <c r="O58" s="103"/>
      <c r="P58" s="103"/>
      <c r="Q58" s="103"/>
      <c r="R58" s="103"/>
      <c r="S58" s="104"/>
      <c r="T58" s="103"/>
      <c r="U58" s="103"/>
      <c r="V58" s="88"/>
      <c r="W58" s="103"/>
      <c r="X58" s="103"/>
      <c r="Y58" s="88"/>
      <c r="Z58" s="103"/>
      <c r="AA58" s="103"/>
      <c r="AB58" s="104"/>
      <c r="AC58" s="103"/>
      <c r="AD58" s="103"/>
      <c r="AE58" s="103"/>
    </row>
    <row r="59" spans="1:31" x14ac:dyDescent="0.25">
      <c r="A59" s="103"/>
      <c r="B59" s="103"/>
      <c r="C59" s="103"/>
      <c r="D59" s="103"/>
      <c r="E59" s="103"/>
      <c r="F59" s="103"/>
      <c r="G59" s="103"/>
      <c r="H59" s="103"/>
      <c r="I59" s="103"/>
      <c r="J59" s="104"/>
      <c r="K59" s="103"/>
      <c r="L59" s="103"/>
      <c r="M59" s="104"/>
      <c r="N59" s="103"/>
      <c r="O59" s="103"/>
      <c r="P59" s="103"/>
      <c r="Q59" s="103"/>
      <c r="R59" s="103"/>
      <c r="S59" s="104"/>
      <c r="T59" s="103"/>
      <c r="U59" s="103"/>
      <c r="V59" s="88"/>
      <c r="W59" s="103"/>
      <c r="X59" s="103"/>
      <c r="Y59" s="88"/>
      <c r="Z59" s="103"/>
      <c r="AA59" s="103"/>
      <c r="AB59" s="104"/>
      <c r="AC59" s="103"/>
      <c r="AD59" s="103"/>
      <c r="AE59" s="103"/>
    </row>
    <row r="60" spans="1:31" x14ac:dyDescent="0.25">
      <c r="A60" s="103"/>
      <c r="B60" s="103"/>
      <c r="C60" s="103"/>
      <c r="D60" s="103"/>
      <c r="E60" s="103"/>
      <c r="F60" s="103"/>
      <c r="G60" s="103"/>
      <c r="H60" s="103"/>
      <c r="I60" s="103"/>
      <c r="J60" s="104"/>
      <c r="K60" s="103"/>
      <c r="L60" s="103"/>
      <c r="M60" s="104"/>
      <c r="N60" s="103"/>
      <c r="O60" s="103"/>
      <c r="P60" s="103"/>
      <c r="Q60" s="103"/>
      <c r="R60" s="103"/>
      <c r="S60" s="104"/>
      <c r="T60" s="103"/>
      <c r="U60" s="103"/>
      <c r="V60" s="88"/>
      <c r="W60" s="103"/>
      <c r="X60" s="103"/>
      <c r="Y60" s="88"/>
      <c r="Z60" s="103"/>
      <c r="AA60" s="103"/>
      <c r="AB60" s="104"/>
      <c r="AC60" s="103"/>
      <c r="AD60" s="103"/>
      <c r="AE60" s="103"/>
    </row>
    <row r="61" spans="1:31" x14ac:dyDescent="0.25">
      <c r="A61" s="103"/>
      <c r="B61" s="103"/>
      <c r="C61" s="103"/>
      <c r="D61" s="103"/>
      <c r="E61" s="103"/>
      <c r="F61" s="103"/>
      <c r="G61" s="103"/>
      <c r="H61" s="103"/>
      <c r="I61" s="103"/>
      <c r="J61" s="104"/>
      <c r="K61" s="103"/>
      <c r="L61" s="103"/>
      <c r="M61" s="104"/>
      <c r="N61" s="103"/>
      <c r="O61" s="103"/>
      <c r="P61" s="103"/>
      <c r="Q61" s="103"/>
      <c r="R61" s="103"/>
      <c r="S61" s="104"/>
      <c r="T61" s="103"/>
      <c r="U61" s="103"/>
      <c r="V61" s="88"/>
      <c r="W61" s="103"/>
      <c r="X61" s="103"/>
      <c r="Y61" s="88"/>
      <c r="Z61" s="103"/>
      <c r="AA61" s="103"/>
      <c r="AB61" s="104"/>
      <c r="AC61" s="103"/>
      <c r="AD61" s="103"/>
      <c r="AE61" s="103"/>
    </row>
    <row r="62" spans="1:31" x14ac:dyDescent="0.25">
      <c r="A62" s="103"/>
      <c r="B62" s="103"/>
      <c r="C62" s="103"/>
      <c r="D62" s="103"/>
      <c r="E62" s="103"/>
      <c r="F62" s="103"/>
      <c r="G62" s="103"/>
      <c r="H62" s="103"/>
      <c r="I62" s="103"/>
      <c r="J62" s="104"/>
      <c r="K62" s="103"/>
      <c r="L62" s="103"/>
      <c r="M62" s="104"/>
      <c r="N62" s="103"/>
      <c r="O62" s="103"/>
      <c r="P62" s="103"/>
      <c r="Q62" s="103"/>
      <c r="R62" s="103"/>
      <c r="S62" s="104"/>
      <c r="T62" s="103"/>
      <c r="U62" s="103"/>
      <c r="V62" s="88"/>
      <c r="W62" s="103"/>
      <c r="X62" s="103"/>
      <c r="Y62" s="88"/>
      <c r="Z62" s="103"/>
      <c r="AA62" s="103"/>
      <c r="AB62" s="104"/>
      <c r="AC62" s="103"/>
      <c r="AD62" s="103"/>
      <c r="AE62" s="103"/>
    </row>
    <row r="63" spans="1:31" x14ac:dyDescent="0.25">
      <c r="A63" s="103"/>
      <c r="B63" s="103"/>
      <c r="C63" s="103"/>
      <c r="D63" s="103"/>
      <c r="E63" s="103"/>
      <c r="F63" s="103"/>
      <c r="G63" s="103"/>
      <c r="H63" s="103"/>
      <c r="I63" s="103"/>
      <c r="J63" s="104"/>
      <c r="K63" s="103"/>
      <c r="L63" s="103"/>
      <c r="M63" s="104"/>
      <c r="N63" s="103"/>
      <c r="O63" s="103"/>
      <c r="P63" s="103"/>
      <c r="Q63" s="103"/>
      <c r="R63" s="103"/>
      <c r="S63" s="104"/>
      <c r="T63" s="103"/>
      <c r="U63" s="103"/>
      <c r="V63" s="88"/>
      <c r="W63" s="103"/>
      <c r="X63" s="103"/>
      <c r="Y63" s="88"/>
      <c r="Z63" s="103"/>
      <c r="AA63" s="103"/>
      <c r="AB63" s="104"/>
      <c r="AC63" s="103"/>
      <c r="AD63" s="103"/>
      <c r="AE63" s="103"/>
    </row>
    <row r="64" spans="1:31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4"/>
      <c r="K64" s="103"/>
      <c r="L64" s="103"/>
      <c r="M64" s="104"/>
      <c r="N64" s="103"/>
      <c r="O64" s="103"/>
      <c r="P64" s="103"/>
      <c r="Q64" s="103"/>
      <c r="R64" s="103"/>
      <c r="S64" s="104"/>
      <c r="T64" s="103"/>
      <c r="U64" s="103"/>
      <c r="V64" s="88"/>
      <c r="W64" s="103"/>
      <c r="X64" s="103"/>
      <c r="Y64" s="88"/>
      <c r="Z64" s="103"/>
      <c r="AA64" s="103"/>
      <c r="AB64" s="104"/>
      <c r="AC64" s="103"/>
      <c r="AD64" s="103"/>
      <c r="AE64" s="103"/>
    </row>
    <row r="65" spans="1:31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4"/>
      <c r="K65" s="103"/>
      <c r="L65" s="103"/>
      <c r="M65" s="104"/>
      <c r="N65" s="103"/>
      <c r="O65" s="103"/>
      <c r="P65" s="103"/>
      <c r="Q65" s="103"/>
      <c r="R65" s="103"/>
      <c r="S65" s="104"/>
      <c r="T65" s="103"/>
      <c r="U65" s="103"/>
      <c r="V65" s="88"/>
      <c r="W65" s="103"/>
      <c r="X65" s="103"/>
      <c r="Y65" s="88"/>
      <c r="Z65" s="103"/>
      <c r="AA65" s="103"/>
      <c r="AB65" s="104"/>
      <c r="AC65" s="103"/>
      <c r="AD65" s="103"/>
      <c r="AE65" s="103"/>
    </row>
    <row r="66" spans="1:31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4"/>
      <c r="K66" s="103"/>
      <c r="L66" s="103"/>
      <c r="M66" s="104"/>
      <c r="N66" s="103"/>
      <c r="O66" s="103"/>
      <c r="P66" s="103"/>
      <c r="Q66" s="103"/>
      <c r="R66" s="103"/>
      <c r="S66" s="104"/>
      <c r="T66" s="103"/>
      <c r="U66" s="103"/>
      <c r="V66" s="88"/>
      <c r="W66" s="103"/>
      <c r="X66" s="103"/>
      <c r="Y66" s="88"/>
      <c r="Z66" s="103"/>
      <c r="AA66" s="103"/>
      <c r="AB66" s="104"/>
      <c r="AC66" s="103"/>
      <c r="AD66" s="103"/>
      <c r="AE66" s="103"/>
    </row>
    <row r="67" spans="1:31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4"/>
      <c r="K67" s="103"/>
      <c r="L67" s="103"/>
      <c r="M67" s="104"/>
      <c r="N67" s="103"/>
      <c r="O67" s="103"/>
      <c r="P67" s="103"/>
      <c r="Q67" s="103"/>
      <c r="R67" s="103"/>
      <c r="S67" s="104"/>
      <c r="T67" s="103"/>
      <c r="U67" s="103"/>
      <c r="V67" s="88"/>
      <c r="W67" s="103"/>
      <c r="X67" s="103"/>
      <c r="Y67" s="88"/>
      <c r="Z67" s="103"/>
      <c r="AA67" s="103"/>
      <c r="AB67" s="104"/>
      <c r="AC67" s="103"/>
      <c r="AD67" s="103"/>
      <c r="AE67" s="103"/>
    </row>
    <row r="68" spans="1:31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4"/>
      <c r="K68" s="103"/>
      <c r="L68" s="103"/>
      <c r="M68" s="104"/>
      <c r="N68" s="103"/>
      <c r="O68" s="103"/>
      <c r="P68" s="103"/>
      <c r="Q68" s="103"/>
      <c r="R68" s="103"/>
      <c r="S68" s="104"/>
      <c r="T68" s="103"/>
      <c r="U68" s="103"/>
      <c r="V68" s="88"/>
      <c r="W68" s="103"/>
      <c r="X68" s="103"/>
      <c r="Y68" s="88"/>
      <c r="Z68" s="103"/>
      <c r="AA68" s="103"/>
      <c r="AB68" s="104"/>
      <c r="AC68" s="103"/>
      <c r="AD68" s="103"/>
      <c r="AE68" s="103"/>
    </row>
    <row r="69" spans="1:31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4"/>
      <c r="K69" s="103"/>
      <c r="L69" s="103"/>
      <c r="M69" s="104"/>
      <c r="N69" s="103"/>
      <c r="O69" s="103"/>
      <c r="P69" s="103"/>
      <c r="Q69" s="103"/>
      <c r="R69" s="103"/>
      <c r="S69" s="104"/>
      <c r="T69" s="103"/>
      <c r="U69" s="103"/>
      <c r="V69" s="88"/>
      <c r="W69" s="103"/>
      <c r="X69" s="103"/>
      <c r="Y69" s="88"/>
      <c r="Z69" s="103"/>
      <c r="AA69" s="103"/>
      <c r="AB69" s="104"/>
      <c r="AC69" s="103"/>
      <c r="AD69" s="103"/>
      <c r="AE69" s="103"/>
    </row>
    <row r="70" spans="1:31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04"/>
      <c r="K70" s="103"/>
      <c r="L70" s="103"/>
      <c r="M70" s="104"/>
      <c r="N70" s="103"/>
      <c r="O70" s="103"/>
      <c r="P70" s="103"/>
      <c r="Q70" s="103"/>
      <c r="R70" s="103"/>
      <c r="S70" s="104"/>
      <c r="T70" s="103"/>
      <c r="U70" s="103"/>
      <c r="V70" s="88"/>
      <c r="W70" s="103"/>
      <c r="X70" s="103"/>
      <c r="Y70" s="88"/>
      <c r="Z70" s="103"/>
      <c r="AA70" s="103"/>
      <c r="AB70" s="104"/>
      <c r="AC70" s="103"/>
      <c r="AD70" s="103"/>
      <c r="AE70" s="103"/>
    </row>
    <row r="71" spans="1:31" x14ac:dyDescent="0.25">
      <c r="A71" s="103"/>
      <c r="B71" s="103"/>
      <c r="C71" s="103"/>
      <c r="D71" s="103"/>
      <c r="E71" s="103"/>
      <c r="F71" s="103"/>
      <c r="G71" s="103"/>
      <c r="H71" s="103"/>
      <c r="I71" s="103"/>
      <c r="J71" s="104"/>
      <c r="K71" s="103"/>
      <c r="L71" s="103"/>
      <c r="M71" s="104"/>
      <c r="N71" s="103"/>
      <c r="O71" s="103"/>
      <c r="P71" s="103"/>
      <c r="Q71" s="103"/>
      <c r="R71" s="103"/>
      <c r="S71" s="104"/>
      <c r="T71" s="103"/>
      <c r="U71" s="103"/>
      <c r="V71" s="88"/>
      <c r="W71" s="103"/>
      <c r="X71" s="103"/>
      <c r="Y71" s="88"/>
      <c r="Z71" s="103"/>
      <c r="AA71" s="103"/>
      <c r="AB71" s="104"/>
      <c r="AC71" s="103"/>
      <c r="AD71" s="103"/>
      <c r="AE71" s="103"/>
    </row>
    <row r="72" spans="1:31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4"/>
      <c r="K72" s="103"/>
      <c r="L72" s="103"/>
      <c r="M72" s="104"/>
      <c r="N72" s="103"/>
      <c r="O72" s="103"/>
      <c r="P72" s="103"/>
      <c r="Q72" s="103"/>
      <c r="R72" s="103"/>
      <c r="S72" s="104"/>
      <c r="T72" s="103"/>
      <c r="U72" s="103"/>
      <c r="V72" s="88"/>
      <c r="W72" s="103"/>
      <c r="X72" s="103"/>
      <c r="Y72" s="88"/>
      <c r="Z72" s="103"/>
      <c r="AA72" s="103"/>
      <c r="AB72" s="104"/>
      <c r="AC72" s="103"/>
      <c r="AD72" s="103"/>
      <c r="AE72" s="103"/>
    </row>
    <row r="73" spans="1:31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4"/>
      <c r="K73" s="103"/>
      <c r="L73" s="103"/>
      <c r="M73" s="104"/>
      <c r="N73" s="103"/>
      <c r="O73" s="103"/>
      <c r="P73" s="103"/>
      <c r="Q73" s="103"/>
      <c r="R73" s="103"/>
      <c r="S73" s="104"/>
      <c r="T73" s="103"/>
      <c r="U73" s="103"/>
      <c r="V73" s="88"/>
      <c r="W73" s="103"/>
      <c r="X73" s="103"/>
      <c r="Y73" s="88"/>
      <c r="Z73" s="103"/>
      <c r="AA73" s="103"/>
      <c r="AB73" s="104"/>
      <c r="AC73" s="103"/>
      <c r="AD73" s="103"/>
      <c r="AE73" s="103"/>
    </row>
    <row r="74" spans="1:3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4"/>
      <c r="K74" s="103"/>
      <c r="L74" s="103"/>
      <c r="M74" s="104"/>
      <c r="N74" s="103"/>
      <c r="O74" s="103"/>
      <c r="P74" s="103"/>
      <c r="Q74" s="103"/>
      <c r="R74" s="103"/>
      <c r="S74" s="104"/>
      <c r="T74" s="103"/>
      <c r="U74" s="103"/>
      <c r="V74" s="88"/>
      <c r="W74" s="103"/>
      <c r="X74" s="103"/>
      <c r="Y74" s="88"/>
      <c r="Z74" s="103"/>
      <c r="AA74" s="103"/>
      <c r="AB74" s="104"/>
      <c r="AC74" s="103"/>
      <c r="AD74" s="103"/>
      <c r="AE74" s="103"/>
    </row>
    <row r="75" spans="1:31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4"/>
      <c r="K75" s="103"/>
      <c r="L75" s="103"/>
      <c r="M75" s="104"/>
      <c r="N75" s="103"/>
      <c r="O75" s="103"/>
      <c r="P75" s="103"/>
      <c r="Q75" s="103"/>
      <c r="R75" s="103"/>
      <c r="S75" s="104"/>
      <c r="T75" s="103"/>
      <c r="U75" s="103"/>
      <c r="V75" s="88"/>
      <c r="W75" s="103"/>
      <c r="X75" s="103"/>
      <c r="Y75" s="88"/>
      <c r="Z75" s="103"/>
      <c r="AA75" s="103"/>
      <c r="AB75" s="104"/>
      <c r="AC75" s="103"/>
      <c r="AD75" s="103"/>
      <c r="AE75" s="103"/>
    </row>
    <row r="76" spans="1:31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4"/>
      <c r="K76" s="103"/>
      <c r="L76" s="103"/>
      <c r="M76" s="104"/>
      <c r="N76" s="103"/>
      <c r="O76" s="103"/>
      <c r="P76" s="103"/>
      <c r="Q76" s="103"/>
      <c r="R76" s="103"/>
      <c r="S76" s="104"/>
      <c r="T76" s="103"/>
      <c r="U76" s="103"/>
      <c r="V76" s="88"/>
      <c r="W76" s="103"/>
      <c r="X76" s="103"/>
      <c r="Y76" s="88"/>
      <c r="Z76" s="103"/>
      <c r="AA76" s="103"/>
      <c r="AB76" s="104"/>
      <c r="AC76" s="103"/>
      <c r="AD76" s="103"/>
      <c r="AE76" s="103"/>
    </row>
    <row r="77" spans="1:31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4"/>
      <c r="K77" s="103"/>
      <c r="L77" s="103"/>
      <c r="M77" s="104"/>
      <c r="N77" s="103"/>
      <c r="O77" s="103"/>
      <c r="P77" s="103"/>
      <c r="Q77" s="103"/>
      <c r="R77" s="103"/>
      <c r="S77" s="104"/>
      <c r="T77" s="103"/>
      <c r="U77" s="103"/>
      <c r="V77" s="88"/>
      <c r="W77" s="103"/>
      <c r="X77" s="103"/>
      <c r="Y77" s="88"/>
      <c r="Z77" s="103"/>
      <c r="AA77" s="103"/>
      <c r="AB77" s="104"/>
      <c r="AC77" s="103"/>
      <c r="AD77" s="103"/>
      <c r="AE77" s="103"/>
    </row>
    <row r="78" spans="1:31" x14ac:dyDescent="0.25">
      <c r="A78" s="103"/>
      <c r="B78" s="103"/>
      <c r="C78" s="103"/>
      <c r="D78" s="103"/>
      <c r="E78" s="103"/>
      <c r="F78" s="103"/>
      <c r="G78" s="103"/>
      <c r="H78" s="103"/>
      <c r="I78" s="103"/>
      <c r="J78" s="104"/>
      <c r="K78" s="103"/>
      <c r="L78" s="103"/>
      <c r="M78" s="104"/>
      <c r="N78" s="103"/>
      <c r="O78" s="103"/>
      <c r="P78" s="103"/>
      <c r="Q78" s="103"/>
      <c r="R78" s="103"/>
      <c r="S78" s="104"/>
      <c r="T78" s="103"/>
      <c r="U78" s="103"/>
      <c r="V78" s="88"/>
      <c r="W78" s="103"/>
      <c r="X78" s="103"/>
      <c r="Y78" s="88"/>
      <c r="Z78" s="103"/>
      <c r="AA78" s="103"/>
      <c r="AB78" s="104"/>
      <c r="AC78" s="103"/>
      <c r="AD78" s="103"/>
      <c r="AE78" s="103"/>
    </row>
    <row r="79" spans="1:31" x14ac:dyDescent="0.25">
      <c r="A79" s="103"/>
      <c r="B79" s="103"/>
      <c r="C79" s="103"/>
      <c r="D79" s="103"/>
      <c r="E79" s="103"/>
      <c r="F79" s="103"/>
      <c r="G79" s="103"/>
      <c r="H79" s="103"/>
      <c r="I79" s="103"/>
      <c r="J79" s="104"/>
      <c r="K79" s="103"/>
      <c r="L79" s="103"/>
      <c r="M79" s="104"/>
      <c r="N79" s="103"/>
      <c r="O79" s="103"/>
      <c r="P79" s="103"/>
      <c r="Q79" s="103"/>
      <c r="R79" s="103"/>
      <c r="S79" s="104"/>
      <c r="T79" s="103"/>
      <c r="U79" s="103"/>
      <c r="V79" s="88"/>
      <c r="W79" s="103"/>
      <c r="X79" s="103"/>
      <c r="Y79" s="88"/>
      <c r="Z79" s="103"/>
      <c r="AA79" s="103"/>
      <c r="AB79" s="104"/>
      <c r="AC79" s="103"/>
      <c r="AD79" s="103"/>
      <c r="AE79" s="103"/>
    </row>
    <row r="80" spans="1:31" x14ac:dyDescent="0.25">
      <c r="A80" s="103"/>
      <c r="B80" s="103"/>
      <c r="C80" s="103"/>
      <c r="D80" s="103"/>
      <c r="E80" s="103"/>
      <c r="F80" s="103"/>
      <c r="G80" s="103"/>
      <c r="H80" s="103"/>
      <c r="I80" s="103"/>
      <c r="J80" s="104"/>
      <c r="K80" s="103"/>
      <c r="L80" s="103"/>
      <c r="M80" s="104"/>
      <c r="N80" s="103"/>
      <c r="O80" s="103"/>
      <c r="P80" s="103"/>
      <c r="Q80" s="103"/>
      <c r="R80" s="103"/>
      <c r="S80" s="104"/>
      <c r="T80" s="103"/>
      <c r="U80" s="103"/>
      <c r="V80" s="88"/>
      <c r="W80" s="103"/>
      <c r="X80" s="103"/>
      <c r="Y80" s="88"/>
      <c r="Z80" s="103"/>
      <c r="AA80" s="103"/>
      <c r="AB80" s="104"/>
      <c r="AC80" s="103"/>
      <c r="AD80" s="103"/>
      <c r="AE80" s="103"/>
    </row>
    <row r="81" spans="1:31" x14ac:dyDescent="0.25">
      <c r="A81" s="103"/>
      <c r="B81" s="103"/>
      <c r="C81" s="103"/>
      <c r="D81" s="103"/>
      <c r="E81" s="103"/>
      <c r="F81" s="103"/>
      <c r="G81" s="103"/>
      <c r="H81" s="103"/>
      <c r="I81" s="103"/>
      <c r="J81" s="104"/>
      <c r="K81" s="103"/>
      <c r="L81" s="103"/>
      <c r="M81" s="104"/>
      <c r="N81" s="103"/>
      <c r="O81" s="103"/>
      <c r="P81" s="103"/>
      <c r="Q81" s="103"/>
      <c r="R81" s="103"/>
      <c r="S81" s="104"/>
      <c r="T81" s="103"/>
      <c r="U81" s="103"/>
      <c r="V81" s="88"/>
      <c r="W81" s="103"/>
      <c r="X81" s="103"/>
      <c r="Y81" s="88"/>
      <c r="Z81" s="103"/>
      <c r="AA81" s="103"/>
      <c r="AB81" s="104"/>
      <c r="AC81" s="103"/>
      <c r="AD81" s="103"/>
      <c r="AE81" s="103"/>
    </row>
    <row r="82" spans="1:31" x14ac:dyDescent="0.25">
      <c r="A82" s="103"/>
      <c r="B82" s="103"/>
      <c r="C82" s="103"/>
      <c r="D82" s="103"/>
      <c r="E82" s="103"/>
      <c r="F82" s="103"/>
      <c r="G82" s="103"/>
      <c r="H82" s="103"/>
      <c r="I82" s="103"/>
      <c r="J82" s="104"/>
      <c r="K82" s="103"/>
      <c r="L82" s="103"/>
      <c r="M82" s="104"/>
      <c r="N82" s="103"/>
      <c r="O82" s="103"/>
      <c r="P82" s="103"/>
      <c r="Q82" s="103"/>
      <c r="R82" s="103"/>
      <c r="S82" s="104"/>
      <c r="T82" s="103"/>
      <c r="U82" s="103"/>
      <c r="V82" s="88"/>
      <c r="W82" s="103"/>
      <c r="X82" s="103"/>
      <c r="Y82" s="88"/>
      <c r="Z82" s="103"/>
      <c r="AA82" s="103"/>
      <c r="AB82" s="104"/>
      <c r="AC82" s="103"/>
      <c r="AD82" s="103"/>
      <c r="AE82" s="103"/>
    </row>
    <row r="83" spans="1:31" x14ac:dyDescent="0.25">
      <c r="A83" s="103"/>
      <c r="B83" s="103"/>
      <c r="C83" s="103"/>
      <c r="D83" s="103"/>
      <c r="E83" s="103"/>
      <c r="F83" s="103"/>
      <c r="G83" s="103"/>
      <c r="H83" s="103"/>
      <c r="I83" s="103"/>
      <c r="J83" s="104"/>
      <c r="K83" s="103"/>
      <c r="L83" s="103"/>
      <c r="M83" s="104"/>
      <c r="N83" s="103"/>
      <c r="O83" s="103"/>
      <c r="P83" s="103"/>
      <c r="Q83" s="103"/>
      <c r="R83" s="103"/>
      <c r="S83" s="104"/>
      <c r="T83" s="103"/>
      <c r="U83" s="103"/>
      <c r="V83" s="88"/>
      <c r="W83" s="103"/>
      <c r="X83" s="103"/>
      <c r="Y83" s="88"/>
      <c r="Z83" s="103"/>
      <c r="AA83" s="103"/>
      <c r="AB83" s="104"/>
      <c r="AC83" s="103"/>
      <c r="AD83" s="103"/>
      <c r="AE83" s="103"/>
    </row>
    <row r="84" spans="1:3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05"/>
      <c r="K84" s="16"/>
      <c r="L84" s="16"/>
      <c r="M84" s="105"/>
      <c r="N84" s="16"/>
      <c r="O84" s="16"/>
      <c r="P84" s="106"/>
      <c r="Q84" s="16"/>
      <c r="R84" s="16"/>
      <c r="S84" s="107"/>
      <c r="T84" s="16"/>
      <c r="U84" s="16"/>
      <c r="V84" s="108"/>
      <c r="W84" s="16"/>
      <c r="X84" s="16"/>
      <c r="Y84" s="108"/>
      <c r="Z84" s="16"/>
      <c r="AA84" s="16"/>
      <c r="AB84" s="104"/>
      <c r="AC84" s="16"/>
      <c r="AD84" s="16"/>
      <c r="AE84" s="16"/>
    </row>
    <row r="85" spans="1:3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05"/>
      <c r="K85" s="16"/>
      <c r="L85" s="16"/>
      <c r="M85" s="105"/>
      <c r="N85" s="16"/>
      <c r="O85" s="16"/>
      <c r="P85" s="106"/>
      <c r="Q85" s="16"/>
      <c r="R85" s="16"/>
      <c r="S85" s="107"/>
      <c r="T85" s="16"/>
      <c r="U85" s="16"/>
      <c r="V85" s="108"/>
      <c r="W85" s="16"/>
      <c r="X85" s="16"/>
      <c r="Y85" s="108"/>
      <c r="Z85" s="16"/>
      <c r="AA85" s="16"/>
      <c r="AB85" s="104"/>
      <c r="AC85" s="16"/>
      <c r="AD85" s="16"/>
      <c r="AE85" s="16"/>
    </row>
    <row r="86" spans="1:3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05"/>
      <c r="K86" s="16"/>
      <c r="L86" s="16"/>
      <c r="M86" s="105"/>
      <c r="N86" s="16"/>
      <c r="O86" s="16"/>
      <c r="P86" s="106"/>
      <c r="Q86" s="16"/>
      <c r="R86" s="16"/>
      <c r="S86" s="107"/>
      <c r="T86" s="16"/>
      <c r="U86" s="16"/>
      <c r="V86" s="108"/>
      <c r="W86" s="16"/>
      <c r="X86" s="16"/>
      <c r="Y86" s="108"/>
      <c r="Z86" s="16"/>
      <c r="AA86" s="16"/>
      <c r="AB86" s="104"/>
      <c r="AC86" s="16"/>
      <c r="AD86" s="16"/>
      <c r="AE86" s="16"/>
    </row>
    <row r="87" spans="1:3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05"/>
      <c r="K87" s="16"/>
      <c r="L87" s="16"/>
      <c r="M87" s="105"/>
      <c r="N87" s="16"/>
      <c r="O87" s="16"/>
      <c r="P87" s="106"/>
      <c r="Q87" s="16"/>
      <c r="R87" s="16"/>
      <c r="S87" s="107"/>
      <c r="T87" s="16"/>
      <c r="U87" s="16"/>
      <c r="V87" s="108"/>
      <c r="W87" s="16"/>
      <c r="X87" s="16"/>
      <c r="Y87" s="108"/>
      <c r="Z87" s="16"/>
      <c r="AA87" s="16"/>
      <c r="AB87" s="104"/>
      <c r="AC87" s="16"/>
      <c r="AD87" s="16"/>
      <c r="AE87" s="16"/>
    </row>
    <row r="88" spans="1:3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05"/>
      <c r="K88" s="16"/>
      <c r="L88" s="16"/>
      <c r="M88" s="105"/>
      <c r="N88" s="16"/>
      <c r="O88" s="16"/>
      <c r="P88" s="106"/>
      <c r="Q88" s="16"/>
      <c r="R88" s="16"/>
      <c r="S88" s="107"/>
      <c r="T88" s="16"/>
      <c r="U88" s="16"/>
      <c r="V88" s="108"/>
      <c r="W88" s="16"/>
      <c r="X88" s="16"/>
      <c r="Y88" s="108"/>
      <c r="Z88" s="16"/>
      <c r="AA88" s="16"/>
      <c r="AB88" s="104"/>
      <c r="AC88" s="16"/>
      <c r="AD88" s="16"/>
      <c r="AE88" s="16"/>
    </row>
    <row r="89" spans="1:3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05"/>
      <c r="K89" s="16"/>
      <c r="L89" s="16"/>
      <c r="M89" s="105"/>
      <c r="N89" s="16"/>
      <c r="O89" s="16"/>
      <c r="P89" s="106"/>
      <c r="Q89" s="16"/>
      <c r="R89" s="16"/>
      <c r="S89" s="107"/>
      <c r="T89" s="16"/>
      <c r="U89" s="16"/>
      <c r="V89" s="108"/>
      <c r="W89" s="16"/>
      <c r="X89" s="16"/>
      <c r="Y89" s="108"/>
      <c r="Z89" s="16"/>
      <c r="AA89" s="16"/>
      <c r="AB89" s="104"/>
      <c r="AC89" s="16"/>
      <c r="AD89" s="16"/>
      <c r="AE89" s="16"/>
    </row>
    <row r="90" spans="1:3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05"/>
      <c r="K90" s="16"/>
      <c r="L90" s="16"/>
      <c r="M90" s="105"/>
      <c r="N90" s="16"/>
      <c r="O90" s="16"/>
      <c r="P90" s="106"/>
      <c r="Q90" s="16"/>
      <c r="R90" s="16"/>
      <c r="S90" s="107"/>
      <c r="T90" s="16"/>
      <c r="U90" s="16"/>
      <c r="V90" s="108"/>
      <c r="W90" s="16"/>
      <c r="X90" s="16"/>
      <c r="Y90" s="108"/>
      <c r="Z90" s="16"/>
      <c r="AA90" s="16"/>
      <c r="AB90" s="104"/>
      <c r="AC90" s="16"/>
      <c r="AD90" s="16"/>
      <c r="AE90" s="16"/>
    </row>
    <row r="91" spans="1:3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05"/>
      <c r="K91" s="16"/>
      <c r="L91" s="16"/>
      <c r="M91" s="105"/>
      <c r="N91" s="16"/>
      <c r="O91" s="16"/>
      <c r="P91" s="106"/>
      <c r="Q91" s="16"/>
      <c r="R91" s="16"/>
      <c r="S91" s="107"/>
      <c r="T91" s="16"/>
      <c r="U91" s="16"/>
      <c r="V91" s="108"/>
      <c r="W91" s="16"/>
      <c r="X91" s="16"/>
      <c r="Y91" s="108"/>
      <c r="Z91" s="16"/>
      <c r="AA91" s="16"/>
      <c r="AB91" s="104"/>
      <c r="AC91" s="16"/>
      <c r="AD91" s="16"/>
      <c r="AE91" s="16"/>
    </row>
    <row r="92" spans="1:3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05"/>
      <c r="K92" s="16"/>
      <c r="L92" s="16"/>
      <c r="M92" s="105"/>
      <c r="N92" s="16"/>
      <c r="O92" s="16"/>
      <c r="P92" s="106"/>
      <c r="Q92" s="16"/>
      <c r="R92" s="16"/>
      <c r="S92" s="107"/>
      <c r="T92" s="16"/>
      <c r="U92" s="16"/>
      <c r="V92" s="108"/>
      <c r="W92" s="16"/>
      <c r="X92" s="16"/>
      <c r="Y92" s="108"/>
      <c r="Z92" s="16"/>
      <c r="AA92" s="16"/>
      <c r="AB92" s="104"/>
      <c r="AC92" s="16"/>
      <c r="AD92" s="16"/>
      <c r="AE92" s="16"/>
    </row>
    <row r="93" spans="1:3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05"/>
      <c r="K93" s="16"/>
      <c r="L93" s="16"/>
      <c r="M93" s="105"/>
      <c r="N93" s="16"/>
      <c r="O93" s="16"/>
      <c r="P93" s="106"/>
      <c r="Q93" s="16"/>
      <c r="R93" s="16"/>
      <c r="S93" s="107"/>
      <c r="T93" s="16"/>
      <c r="U93" s="16"/>
      <c r="V93" s="108"/>
      <c r="W93" s="16"/>
      <c r="X93" s="16"/>
      <c r="Y93" s="108"/>
      <c r="Z93" s="16"/>
      <c r="AA93" s="16"/>
      <c r="AB93" s="104"/>
      <c r="AC93" s="16"/>
      <c r="AD93" s="16"/>
      <c r="AE93" s="16"/>
    </row>
    <row r="94" spans="1:3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05"/>
      <c r="K94" s="16"/>
      <c r="L94" s="16"/>
      <c r="M94" s="105"/>
      <c r="N94" s="16"/>
      <c r="O94" s="16"/>
      <c r="P94" s="106"/>
      <c r="Q94" s="16"/>
      <c r="R94" s="16"/>
      <c r="S94" s="107"/>
      <c r="T94" s="16"/>
      <c r="U94" s="16"/>
      <c r="V94" s="108"/>
      <c r="W94" s="16"/>
      <c r="X94" s="16"/>
      <c r="Y94" s="108"/>
      <c r="Z94" s="16"/>
      <c r="AA94" s="16"/>
      <c r="AB94" s="104"/>
      <c r="AC94" s="16"/>
      <c r="AD94" s="16"/>
      <c r="AE94" s="16"/>
    </row>
    <row r="95" spans="1:3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05"/>
      <c r="K95" s="16"/>
      <c r="L95" s="16"/>
      <c r="M95" s="105"/>
      <c r="N95" s="16"/>
      <c r="O95" s="16"/>
      <c r="P95" s="106"/>
      <c r="Q95" s="16"/>
      <c r="R95" s="16"/>
      <c r="S95" s="107"/>
      <c r="T95" s="16"/>
      <c r="U95" s="16"/>
      <c r="V95" s="108"/>
      <c r="W95" s="16"/>
      <c r="X95" s="16"/>
      <c r="Y95" s="108"/>
      <c r="Z95" s="16"/>
      <c r="AA95" s="16"/>
      <c r="AB95" s="104"/>
      <c r="AC95" s="16"/>
      <c r="AD95" s="16"/>
      <c r="AE95" s="16"/>
    </row>
    <row r="96" spans="1:3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05"/>
      <c r="K96" s="16"/>
      <c r="L96" s="16"/>
      <c r="M96" s="105"/>
      <c r="N96" s="16"/>
      <c r="O96" s="16"/>
      <c r="P96" s="106"/>
      <c r="Q96" s="16"/>
      <c r="R96" s="16"/>
      <c r="S96" s="107"/>
      <c r="T96" s="16"/>
      <c r="U96" s="16"/>
      <c r="V96" s="108"/>
      <c r="W96" s="16"/>
      <c r="X96" s="16"/>
      <c r="Y96" s="108"/>
      <c r="Z96" s="16"/>
      <c r="AA96" s="16"/>
      <c r="AB96" s="104"/>
      <c r="AC96" s="16"/>
      <c r="AD96" s="16"/>
      <c r="AE96" s="16"/>
    </row>
    <row r="97" spans="1:3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05"/>
      <c r="K97" s="16"/>
      <c r="L97" s="16"/>
      <c r="M97" s="105"/>
      <c r="N97" s="16"/>
      <c r="O97" s="16"/>
      <c r="P97" s="106"/>
      <c r="Q97" s="16"/>
      <c r="R97" s="16"/>
      <c r="S97" s="107"/>
      <c r="T97" s="16"/>
      <c r="U97" s="16"/>
      <c r="V97" s="108"/>
      <c r="W97" s="16"/>
      <c r="X97" s="16"/>
      <c r="Y97" s="108"/>
      <c r="Z97" s="16"/>
      <c r="AA97" s="16"/>
      <c r="AB97" s="104"/>
      <c r="AC97" s="16"/>
      <c r="AD97" s="16"/>
      <c r="AE97" s="16"/>
    </row>
    <row r="98" spans="1:3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05"/>
      <c r="K98" s="16"/>
      <c r="L98" s="16"/>
      <c r="M98" s="105"/>
      <c r="N98" s="16"/>
      <c r="O98" s="16"/>
      <c r="P98" s="106"/>
      <c r="Q98" s="16"/>
      <c r="R98" s="16"/>
      <c r="S98" s="107"/>
      <c r="T98" s="16"/>
      <c r="U98" s="16"/>
      <c r="V98" s="108"/>
      <c r="W98" s="16"/>
      <c r="X98" s="16"/>
      <c r="Y98" s="108"/>
      <c r="Z98" s="16"/>
      <c r="AA98" s="16"/>
      <c r="AB98" s="104"/>
      <c r="AC98" s="16"/>
      <c r="AD98" s="16"/>
      <c r="AE98" s="16"/>
    </row>
    <row r="99" spans="1:3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05"/>
      <c r="K99" s="16"/>
      <c r="L99" s="16"/>
      <c r="M99" s="105"/>
      <c r="N99" s="16"/>
      <c r="O99" s="16"/>
      <c r="P99" s="106"/>
      <c r="Q99" s="16"/>
      <c r="R99" s="16"/>
      <c r="S99" s="107"/>
      <c r="T99" s="16"/>
      <c r="U99" s="16"/>
      <c r="V99" s="108"/>
      <c r="W99" s="16"/>
      <c r="X99" s="16"/>
      <c r="Y99" s="108"/>
      <c r="Z99" s="16"/>
      <c r="AA99" s="16"/>
      <c r="AB99" s="104"/>
      <c r="AC99" s="16"/>
      <c r="AD99" s="16"/>
      <c r="AE99" s="16"/>
    </row>
    <row r="100" spans="1:3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05"/>
      <c r="K100" s="16"/>
      <c r="L100" s="16"/>
      <c r="M100" s="105"/>
      <c r="N100" s="16"/>
      <c r="O100" s="16"/>
      <c r="P100" s="106"/>
      <c r="Q100" s="16"/>
      <c r="R100" s="16"/>
      <c r="S100" s="107"/>
      <c r="T100" s="16"/>
      <c r="U100" s="16"/>
      <c r="V100" s="108"/>
      <c r="W100" s="16"/>
      <c r="X100" s="16"/>
      <c r="Y100" s="108"/>
      <c r="Z100" s="16"/>
      <c r="AA100" s="16"/>
      <c r="AB100" s="104"/>
      <c r="AC100" s="16"/>
      <c r="AD100" s="16"/>
      <c r="AE100" s="16"/>
    </row>
    <row r="101" spans="1:3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05"/>
      <c r="K101" s="16"/>
      <c r="L101" s="16"/>
      <c r="M101" s="105"/>
      <c r="N101" s="16"/>
      <c r="O101" s="16"/>
      <c r="P101" s="106"/>
      <c r="Q101" s="16"/>
      <c r="R101" s="16"/>
      <c r="S101" s="107"/>
      <c r="T101" s="16"/>
      <c r="U101" s="16"/>
      <c r="V101" s="108"/>
      <c r="W101" s="16"/>
      <c r="X101" s="16"/>
      <c r="Y101" s="108"/>
      <c r="Z101" s="16"/>
      <c r="AA101" s="16"/>
      <c r="AB101" s="104"/>
      <c r="AC101" s="16"/>
      <c r="AD101" s="16"/>
      <c r="AE101" s="16"/>
    </row>
    <row r="102" spans="1:3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05"/>
      <c r="K102" s="16"/>
      <c r="L102" s="16"/>
      <c r="M102" s="105"/>
      <c r="N102" s="16"/>
      <c r="O102" s="16"/>
      <c r="P102" s="106"/>
      <c r="Q102" s="16"/>
      <c r="R102" s="16"/>
      <c r="S102" s="107"/>
      <c r="T102" s="16"/>
      <c r="U102" s="16"/>
      <c r="V102" s="108"/>
      <c r="W102" s="16"/>
      <c r="X102" s="16"/>
      <c r="Y102" s="108"/>
      <c r="Z102" s="16"/>
      <c r="AA102" s="16"/>
      <c r="AB102" s="104"/>
      <c r="AC102" s="16"/>
      <c r="AD102" s="16"/>
      <c r="AE102" s="16"/>
    </row>
    <row r="103" spans="1:3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05"/>
      <c r="K103" s="16"/>
      <c r="L103" s="16"/>
      <c r="M103" s="105"/>
      <c r="N103" s="16"/>
      <c r="O103" s="16"/>
      <c r="P103" s="106"/>
      <c r="Q103" s="16"/>
      <c r="R103" s="16"/>
      <c r="S103" s="107"/>
      <c r="T103" s="16"/>
      <c r="U103" s="16"/>
      <c r="V103" s="108"/>
      <c r="W103" s="16"/>
      <c r="X103" s="16"/>
      <c r="Y103" s="108"/>
      <c r="Z103" s="16"/>
      <c r="AA103" s="16"/>
      <c r="AB103" s="104"/>
      <c r="AC103" s="16"/>
      <c r="AD103" s="16"/>
      <c r="AE103" s="16"/>
    </row>
    <row r="104" spans="1:3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05"/>
      <c r="K104" s="16"/>
      <c r="L104" s="16"/>
      <c r="M104" s="105"/>
      <c r="N104" s="16"/>
      <c r="O104" s="16"/>
      <c r="P104" s="106"/>
      <c r="Q104" s="16"/>
      <c r="R104" s="16"/>
      <c r="S104" s="107"/>
      <c r="T104" s="16"/>
      <c r="U104" s="16"/>
      <c r="V104" s="108"/>
      <c r="W104" s="16"/>
      <c r="X104" s="16"/>
      <c r="Y104" s="108"/>
      <c r="Z104" s="16"/>
      <c r="AA104" s="16"/>
      <c r="AB104" s="104"/>
      <c r="AC104" s="16"/>
      <c r="AD104" s="16"/>
      <c r="AE104" s="16"/>
    </row>
    <row r="105" spans="1:3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05"/>
      <c r="K105" s="16"/>
      <c r="L105" s="16"/>
      <c r="M105" s="105"/>
      <c r="N105" s="16"/>
      <c r="O105" s="16"/>
      <c r="P105" s="106"/>
      <c r="Q105" s="16"/>
      <c r="R105" s="16"/>
      <c r="S105" s="107"/>
      <c r="T105" s="16"/>
      <c r="U105" s="16"/>
      <c r="V105" s="108"/>
      <c r="W105" s="16"/>
      <c r="X105" s="16"/>
      <c r="Y105" s="108"/>
      <c r="Z105" s="16"/>
      <c r="AA105" s="16"/>
      <c r="AB105" s="104"/>
      <c r="AC105" s="16"/>
      <c r="AD105" s="16"/>
      <c r="AE105" s="16"/>
    </row>
    <row r="106" spans="1:3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05"/>
      <c r="K106" s="16"/>
      <c r="L106" s="16"/>
      <c r="M106" s="105"/>
      <c r="N106" s="16"/>
      <c r="O106" s="16"/>
      <c r="P106" s="106"/>
      <c r="Q106" s="16"/>
      <c r="R106" s="16"/>
      <c r="S106" s="107"/>
      <c r="T106" s="16"/>
      <c r="U106" s="16"/>
      <c r="V106" s="108"/>
      <c r="W106" s="16"/>
      <c r="X106" s="16"/>
      <c r="Y106" s="108"/>
      <c r="Z106" s="16"/>
      <c r="AA106" s="16"/>
      <c r="AB106" s="104"/>
      <c r="AC106" s="16"/>
      <c r="AD106" s="16"/>
      <c r="AE106" s="16"/>
    </row>
    <row r="107" spans="1:3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05"/>
      <c r="K107" s="16"/>
      <c r="L107" s="16"/>
      <c r="M107" s="105"/>
      <c r="N107" s="16"/>
      <c r="O107" s="16"/>
      <c r="P107" s="106"/>
      <c r="Q107" s="16"/>
      <c r="R107" s="16"/>
      <c r="S107" s="107"/>
      <c r="T107" s="16"/>
      <c r="U107" s="16"/>
      <c r="V107" s="108"/>
      <c r="W107" s="16"/>
      <c r="X107" s="16"/>
      <c r="Y107" s="108"/>
      <c r="Z107" s="16"/>
      <c r="AA107" s="16"/>
      <c r="AB107" s="104"/>
      <c r="AC107" s="16"/>
      <c r="AD107" s="16"/>
      <c r="AE107" s="16"/>
    </row>
    <row r="108" spans="1:3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05"/>
      <c r="K108" s="16"/>
      <c r="L108" s="16"/>
      <c r="M108" s="105"/>
      <c r="N108" s="16"/>
      <c r="O108" s="16"/>
      <c r="P108" s="106"/>
      <c r="Q108" s="16"/>
      <c r="R108" s="16"/>
      <c r="S108" s="107"/>
      <c r="T108" s="16"/>
      <c r="U108" s="16"/>
      <c r="V108" s="108"/>
      <c r="W108" s="16"/>
      <c r="X108" s="16"/>
      <c r="Y108" s="108"/>
      <c r="Z108" s="16"/>
      <c r="AA108" s="16"/>
      <c r="AB108" s="104"/>
      <c r="AC108" s="16"/>
      <c r="AD108" s="16"/>
      <c r="AE108" s="16"/>
    </row>
    <row r="109" spans="1:3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05"/>
      <c r="K109" s="16"/>
      <c r="L109" s="16"/>
      <c r="M109" s="105"/>
      <c r="N109" s="16"/>
      <c r="O109" s="16"/>
      <c r="P109" s="106"/>
      <c r="Q109" s="16"/>
      <c r="R109" s="16"/>
      <c r="S109" s="107"/>
      <c r="T109" s="16"/>
      <c r="U109" s="16"/>
      <c r="V109" s="108"/>
      <c r="W109" s="16"/>
      <c r="X109" s="16"/>
      <c r="Y109" s="108"/>
      <c r="Z109" s="16"/>
      <c r="AA109" s="16"/>
      <c r="AB109" s="104"/>
      <c r="AC109" s="16"/>
      <c r="AD109" s="16"/>
      <c r="AE109" s="16"/>
    </row>
    <row r="110" spans="1:3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05"/>
      <c r="K110" s="16"/>
      <c r="L110" s="16"/>
      <c r="M110" s="105"/>
      <c r="N110" s="16"/>
      <c r="O110" s="16"/>
      <c r="P110" s="106"/>
      <c r="Q110" s="16"/>
      <c r="R110" s="16"/>
      <c r="S110" s="107"/>
      <c r="T110" s="16"/>
      <c r="U110" s="16"/>
      <c r="V110" s="108"/>
      <c r="W110" s="16"/>
      <c r="X110" s="16"/>
      <c r="Y110" s="108"/>
      <c r="Z110" s="16"/>
      <c r="AA110" s="16"/>
      <c r="AB110" s="104"/>
      <c r="AC110" s="16"/>
      <c r="AD110" s="16"/>
      <c r="AE110" s="16"/>
    </row>
    <row r="111" spans="1:3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05"/>
      <c r="K111" s="16"/>
      <c r="L111" s="16"/>
      <c r="M111" s="105"/>
      <c r="N111" s="16"/>
      <c r="O111" s="16"/>
      <c r="P111" s="106"/>
      <c r="Q111" s="16"/>
      <c r="R111" s="16"/>
      <c r="S111" s="107"/>
      <c r="T111" s="16"/>
      <c r="U111" s="16"/>
      <c r="V111" s="108"/>
      <c r="W111" s="16"/>
      <c r="X111" s="16"/>
      <c r="Y111" s="108"/>
      <c r="Z111" s="16"/>
      <c r="AA111" s="16"/>
      <c r="AB111" s="104"/>
      <c r="AC111" s="16"/>
      <c r="AD111" s="16"/>
      <c r="AE111" s="16"/>
    </row>
    <row r="112" spans="1:3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05"/>
      <c r="K112" s="16"/>
      <c r="L112" s="16"/>
      <c r="M112" s="105"/>
      <c r="N112" s="16"/>
      <c r="O112" s="16"/>
      <c r="P112" s="106"/>
      <c r="Q112" s="16"/>
      <c r="R112" s="16"/>
      <c r="S112" s="107"/>
      <c r="T112" s="16"/>
      <c r="U112" s="16"/>
      <c r="V112" s="108"/>
      <c r="W112" s="16"/>
      <c r="X112" s="16"/>
      <c r="Y112" s="108"/>
      <c r="Z112" s="16"/>
      <c r="AA112" s="16"/>
      <c r="AB112" s="104"/>
      <c r="AC112" s="16"/>
      <c r="AD112" s="16"/>
      <c r="AE112" s="16"/>
    </row>
    <row r="113" spans="1:3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05"/>
      <c r="K113" s="16"/>
      <c r="L113" s="16"/>
      <c r="M113" s="105"/>
      <c r="N113" s="16"/>
      <c r="O113" s="16"/>
      <c r="P113" s="106"/>
      <c r="Q113" s="16"/>
      <c r="R113" s="16"/>
      <c r="S113" s="107"/>
      <c r="T113" s="16"/>
      <c r="U113" s="16"/>
      <c r="V113" s="108"/>
      <c r="W113" s="16"/>
      <c r="X113" s="16"/>
      <c r="Y113" s="108"/>
      <c r="Z113" s="16"/>
      <c r="AA113" s="16"/>
      <c r="AB113" s="104"/>
      <c r="AC113" s="16"/>
      <c r="AD113" s="16"/>
      <c r="AE113" s="16"/>
    </row>
    <row r="114" spans="1:3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05"/>
      <c r="K114" s="16"/>
      <c r="L114" s="16"/>
      <c r="M114" s="105"/>
      <c r="N114" s="16"/>
      <c r="O114" s="16"/>
      <c r="P114" s="106"/>
      <c r="Q114" s="16"/>
      <c r="R114" s="16"/>
      <c r="S114" s="107"/>
      <c r="T114" s="16"/>
      <c r="U114" s="16"/>
      <c r="V114" s="108"/>
      <c r="W114" s="16"/>
      <c r="X114" s="16"/>
      <c r="Y114" s="108"/>
      <c r="Z114" s="16"/>
      <c r="AA114" s="16"/>
      <c r="AB114" s="104"/>
      <c r="AC114" s="16"/>
      <c r="AD114" s="16"/>
      <c r="AE114" s="16"/>
    </row>
    <row r="115" spans="1:3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05"/>
      <c r="K115" s="16"/>
      <c r="L115" s="16"/>
      <c r="M115" s="105"/>
      <c r="N115" s="16"/>
      <c r="O115" s="16"/>
      <c r="P115" s="106"/>
      <c r="Q115" s="16"/>
      <c r="R115" s="16"/>
      <c r="S115" s="107"/>
      <c r="T115" s="16"/>
      <c r="U115" s="16"/>
      <c r="V115" s="108"/>
      <c r="W115" s="16"/>
      <c r="X115" s="16"/>
      <c r="Y115" s="108"/>
      <c r="Z115" s="16"/>
      <c r="AA115" s="16"/>
      <c r="AB115" s="104"/>
      <c r="AC115" s="16"/>
      <c r="AD115" s="16"/>
      <c r="AE115" s="16"/>
    </row>
    <row r="116" spans="1:3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05"/>
      <c r="K116" s="16"/>
      <c r="L116" s="16"/>
      <c r="M116" s="105"/>
      <c r="N116" s="16"/>
      <c r="O116" s="16"/>
      <c r="P116" s="106"/>
      <c r="Q116" s="16"/>
      <c r="R116" s="16"/>
      <c r="S116" s="107"/>
      <c r="T116" s="16"/>
      <c r="U116" s="16"/>
      <c r="V116" s="108"/>
      <c r="W116" s="16"/>
      <c r="X116" s="16"/>
      <c r="Y116" s="108"/>
      <c r="Z116" s="16"/>
      <c r="AA116" s="16"/>
      <c r="AB116" s="104"/>
      <c r="AC116" s="16"/>
      <c r="AD116" s="16"/>
      <c r="AE116" s="16"/>
    </row>
  </sheetData>
  <mergeCells count="17">
    <mergeCell ref="A1:AE1"/>
    <mergeCell ref="A3:A5"/>
    <mergeCell ref="B3:B5"/>
    <mergeCell ref="C3:C5"/>
    <mergeCell ref="D3:D5"/>
    <mergeCell ref="E3:E5"/>
    <mergeCell ref="F3:F5"/>
    <mergeCell ref="G3:G5"/>
    <mergeCell ref="H3:J4"/>
    <mergeCell ref="K3:AE3"/>
    <mergeCell ref="AC4:AE4"/>
    <mergeCell ref="K4:M4"/>
    <mergeCell ref="N4:P4"/>
    <mergeCell ref="Q4:S4"/>
    <mergeCell ref="T4:V4"/>
    <mergeCell ref="W4:Y4"/>
    <mergeCell ref="Z4:AB4"/>
  </mergeCells>
  <pageMargins left="0.11811023622047245" right="0.11811023622047245" top="0.35433070866141736" bottom="0.35433070866141736" header="0.31496062992125984" footer="0.31496062992125984"/>
  <pageSetup paperSize="9" scale="3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topLeftCell="A19" zoomScale="90" zoomScaleNormal="90" zoomScaleSheetLayoutView="90" workbookViewId="0">
      <selection activeCell="F34" sqref="F34"/>
    </sheetView>
  </sheetViews>
  <sheetFormatPr defaultRowHeight="15" x14ac:dyDescent="0.25"/>
  <cols>
    <col min="1" max="1" width="13" style="2" customWidth="1"/>
    <col min="2" max="2" width="21.28515625" style="2" customWidth="1"/>
    <col min="3" max="3" width="19.5703125" style="2" customWidth="1"/>
    <col min="4" max="4" width="19" style="2" customWidth="1"/>
    <col min="5" max="6" width="16.5703125" style="2" customWidth="1"/>
    <col min="7" max="7" width="16.28515625" style="2" customWidth="1"/>
    <col min="8" max="8" width="15.85546875" style="2" customWidth="1"/>
    <col min="9" max="9" width="14" style="2" customWidth="1"/>
    <col min="10" max="10" width="12.7109375" style="2" customWidth="1"/>
    <col min="11" max="11" width="22.28515625" style="2" customWidth="1"/>
    <col min="16" max="16" width="15" bestFit="1" customWidth="1"/>
    <col min="17" max="17" width="12.140625" bestFit="1" customWidth="1"/>
  </cols>
  <sheetData>
    <row r="1" spans="1:17" ht="52.5" customHeight="1" x14ac:dyDescent="0.25">
      <c r="A1" s="152" t="s">
        <v>192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7" ht="46.5" customHeight="1" x14ac:dyDescent="0.25">
      <c r="A2" s="148" t="s">
        <v>0</v>
      </c>
      <c r="B2" s="148" t="s">
        <v>188</v>
      </c>
      <c r="C2" s="148" t="s">
        <v>49</v>
      </c>
      <c r="D2" s="148" t="s">
        <v>50</v>
      </c>
      <c r="E2" s="153" t="s">
        <v>54</v>
      </c>
      <c r="F2" s="154"/>
      <c r="G2" s="155"/>
      <c r="H2" s="155"/>
      <c r="I2" s="155"/>
      <c r="J2" s="155"/>
      <c r="K2" s="156"/>
    </row>
    <row r="3" spans="1:17" ht="90" customHeight="1" x14ac:dyDescent="0.25">
      <c r="A3" s="161"/>
      <c r="B3" s="161"/>
      <c r="C3" s="161"/>
      <c r="D3" s="161"/>
      <c r="E3" s="163" t="s">
        <v>32</v>
      </c>
      <c r="F3" s="163" t="s">
        <v>55</v>
      </c>
      <c r="G3" s="148" t="s">
        <v>16</v>
      </c>
      <c r="H3" s="148" t="s">
        <v>48</v>
      </c>
      <c r="I3" s="148" t="s">
        <v>15</v>
      </c>
      <c r="J3" s="159" t="s">
        <v>53</v>
      </c>
      <c r="K3" s="160"/>
    </row>
    <row r="4" spans="1:17" ht="94.5" customHeight="1" x14ac:dyDescent="0.25">
      <c r="A4" s="162"/>
      <c r="B4" s="162"/>
      <c r="C4" s="162"/>
      <c r="D4" s="162"/>
      <c r="E4" s="149"/>
      <c r="F4" s="149"/>
      <c r="G4" s="149"/>
      <c r="H4" s="149"/>
      <c r="I4" s="149"/>
      <c r="J4" s="46" t="s">
        <v>56</v>
      </c>
      <c r="K4" s="47" t="s">
        <v>57</v>
      </c>
    </row>
    <row r="5" spans="1:17" ht="22.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7" s="39" customFormat="1" ht="47.25" x14ac:dyDescent="0.25">
      <c r="A6" s="31" t="s">
        <v>69</v>
      </c>
      <c r="B6" s="45">
        <v>30647.5</v>
      </c>
      <c r="C6" s="45">
        <f>J6</f>
        <v>6500</v>
      </c>
      <c r="D6" s="45">
        <f>C6/B6*100</f>
        <v>21.208907741251327</v>
      </c>
      <c r="E6" s="45"/>
      <c r="F6" s="45"/>
      <c r="G6" s="45"/>
      <c r="H6" s="45">
        <f>H7+H11+H16++H17+H18+H19+H20+H15</f>
        <v>291</v>
      </c>
      <c r="I6" s="45"/>
      <c r="J6" s="45">
        <f>J7+J11+J15+J16+J17+J18+J19+J20</f>
        <v>6500</v>
      </c>
      <c r="K6" s="45">
        <f>K7+K11+K15+K16+K17+K18+K19+K20</f>
        <v>5980</v>
      </c>
    </row>
    <row r="7" spans="1:17" s="30" customFormat="1" ht="231" customHeight="1" x14ac:dyDescent="0.25">
      <c r="A7" s="16"/>
      <c r="B7" s="16"/>
      <c r="C7" s="16"/>
      <c r="D7" s="16"/>
      <c r="E7" s="187" t="s">
        <v>168</v>
      </c>
      <c r="F7" s="188" t="s">
        <v>114</v>
      </c>
      <c r="G7" s="187" t="s">
        <v>107</v>
      </c>
      <c r="H7" s="24">
        <f>SUM(H8:H10)</f>
        <v>28</v>
      </c>
      <c r="I7" s="24" t="s">
        <v>116</v>
      </c>
      <c r="J7" s="24">
        <f>SUM(J8:J10)</f>
        <v>1250</v>
      </c>
      <c r="K7" s="89">
        <f>SUM(K8:K10)</f>
        <v>1150</v>
      </c>
    </row>
    <row r="8" spans="1:17" s="39" customFormat="1" ht="60" x14ac:dyDescent="0.25">
      <c r="A8" s="16"/>
      <c r="B8" s="16"/>
      <c r="C8" s="16"/>
      <c r="D8" s="16"/>
      <c r="E8" s="187" t="s">
        <v>98</v>
      </c>
      <c r="F8" s="189" t="s">
        <v>99</v>
      </c>
      <c r="G8" s="187" t="s">
        <v>107</v>
      </c>
      <c r="H8" s="24">
        <v>5</v>
      </c>
      <c r="I8" s="24" t="s">
        <v>117</v>
      </c>
      <c r="J8" s="24">
        <v>332.72</v>
      </c>
      <c r="K8" s="89">
        <f>J8/100*92</f>
        <v>306.10240000000005</v>
      </c>
      <c r="M8" s="183"/>
      <c r="P8" s="183"/>
    </row>
    <row r="9" spans="1:17" s="39" customFormat="1" ht="60" x14ac:dyDescent="0.25">
      <c r="A9" s="16"/>
      <c r="B9" s="16"/>
      <c r="C9" s="16"/>
      <c r="D9" s="16"/>
      <c r="E9" s="187" t="s">
        <v>98</v>
      </c>
      <c r="F9" s="188" t="s">
        <v>115</v>
      </c>
      <c r="G9" s="187" t="s">
        <v>107</v>
      </c>
      <c r="H9" s="24">
        <v>12</v>
      </c>
      <c r="I9" s="24" t="s">
        <v>118</v>
      </c>
      <c r="J9" s="24">
        <v>573.64</v>
      </c>
      <c r="K9" s="89">
        <f t="shared" ref="K9" si="0">J9/100*92</f>
        <v>527.74879999999996</v>
      </c>
      <c r="L9" s="42"/>
      <c r="M9" s="183"/>
      <c r="O9" s="42"/>
      <c r="P9" s="183"/>
      <c r="Q9" s="42"/>
    </row>
    <row r="10" spans="1:17" s="39" customFormat="1" ht="60" x14ac:dyDescent="0.25">
      <c r="A10" s="16"/>
      <c r="B10" s="16"/>
      <c r="C10" s="16"/>
      <c r="D10" s="16"/>
      <c r="E10" s="187" t="s">
        <v>98</v>
      </c>
      <c r="F10" s="188" t="s">
        <v>101</v>
      </c>
      <c r="G10" s="187" t="s">
        <v>107</v>
      </c>
      <c r="H10" s="24">
        <v>11</v>
      </c>
      <c r="I10" s="24" t="s">
        <v>118</v>
      </c>
      <c r="J10" s="89">
        <v>343.64</v>
      </c>
      <c r="K10" s="89">
        <f>J10/100*92</f>
        <v>316.14879999999999</v>
      </c>
      <c r="L10" s="42"/>
      <c r="M10" s="183"/>
      <c r="O10" s="42"/>
      <c r="P10" s="183"/>
      <c r="Q10" s="42"/>
    </row>
    <row r="11" spans="1:17" s="30" customFormat="1" ht="165" x14ac:dyDescent="0.25">
      <c r="A11" s="31"/>
      <c r="B11" s="31"/>
      <c r="C11" s="31"/>
      <c r="D11" s="31"/>
      <c r="E11" s="187" t="s">
        <v>169</v>
      </c>
      <c r="F11" s="188" t="s">
        <v>101</v>
      </c>
      <c r="G11" s="187" t="s">
        <v>104</v>
      </c>
      <c r="H11" s="24">
        <v>100</v>
      </c>
      <c r="I11" s="24" t="s">
        <v>113</v>
      </c>
      <c r="J11" s="190">
        <f>J12+J13+J14</f>
        <v>1500</v>
      </c>
      <c r="K11" s="190">
        <f>K12+K13+K14</f>
        <v>1380</v>
      </c>
      <c r="P11" s="184"/>
      <c r="Q11" s="184"/>
    </row>
    <row r="12" spans="1:17" s="39" customFormat="1" ht="26.25" x14ac:dyDescent="0.25">
      <c r="A12" s="40"/>
      <c r="B12" s="40"/>
      <c r="C12" s="40"/>
      <c r="D12" s="40"/>
      <c r="E12" s="191" t="s">
        <v>100</v>
      </c>
      <c r="F12" s="188" t="s">
        <v>101</v>
      </c>
      <c r="G12" s="187" t="s">
        <v>104</v>
      </c>
      <c r="H12" s="192">
        <v>90</v>
      </c>
      <c r="I12" s="24" t="s">
        <v>117</v>
      </c>
      <c r="J12" s="193">
        <f>562.93+29.5+242.57</f>
        <v>835</v>
      </c>
      <c r="K12" s="190">
        <f>J12/100*92</f>
        <v>768.19999999999993</v>
      </c>
    </row>
    <row r="13" spans="1:17" s="39" customFormat="1" ht="30" customHeight="1" x14ac:dyDescent="0.25">
      <c r="A13" s="40"/>
      <c r="B13" s="40"/>
      <c r="C13" s="40"/>
      <c r="D13" s="40"/>
      <c r="E13" s="191" t="s">
        <v>102</v>
      </c>
      <c r="F13" s="188" t="s">
        <v>101</v>
      </c>
      <c r="G13" s="187" t="s">
        <v>104</v>
      </c>
      <c r="H13" s="192">
        <v>3</v>
      </c>
      <c r="I13" s="24">
        <v>360</v>
      </c>
      <c r="J13" s="193">
        <v>105</v>
      </c>
      <c r="K13" s="190">
        <f t="shared" ref="K13" si="1">J13/100*92</f>
        <v>96.600000000000009</v>
      </c>
    </row>
    <row r="14" spans="1:17" s="39" customFormat="1" ht="26.25" x14ac:dyDescent="0.25">
      <c r="A14" s="40"/>
      <c r="B14" s="40"/>
      <c r="C14" s="40"/>
      <c r="D14" s="40"/>
      <c r="E14" s="191" t="s">
        <v>103</v>
      </c>
      <c r="F14" s="188" t="s">
        <v>101</v>
      </c>
      <c r="G14" s="187" t="s">
        <v>104</v>
      </c>
      <c r="H14" s="192">
        <v>7</v>
      </c>
      <c r="I14" s="24">
        <v>24</v>
      </c>
      <c r="J14" s="193">
        <v>560</v>
      </c>
      <c r="K14" s="190">
        <f>J14/100*92</f>
        <v>515.19999999999993</v>
      </c>
    </row>
    <row r="15" spans="1:17" s="30" customFormat="1" ht="150" x14ac:dyDescent="0.25">
      <c r="A15" s="31"/>
      <c r="B15" s="31"/>
      <c r="C15" s="31"/>
      <c r="D15" s="31"/>
      <c r="E15" s="187" t="s">
        <v>172</v>
      </c>
      <c r="F15" s="188" t="s">
        <v>105</v>
      </c>
      <c r="G15" s="187" t="s">
        <v>104</v>
      </c>
      <c r="H15" s="192">
        <v>90</v>
      </c>
      <c r="I15" s="24">
        <v>72.144000000000005</v>
      </c>
      <c r="J15" s="193">
        <v>625</v>
      </c>
      <c r="K15" s="190">
        <f>J15/100*92</f>
        <v>575</v>
      </c>
    </row>
    <row r="16" spans="1:17" s="30" customFormat="1" ht="195" x14ac:dyDescent="0.25">
      <c r="A16" s="31"/>
      <c r="B16" s="31"/>
      <c r="C16" s="31"/>
      <c r="D16" s="31"/>
      <c r="E16" s="187" t="s">
        <v>170</v>
      </c>
      <c r="F16" s="188" t="s">
        <v>106</v>
      </c>
      <c r="G16" s="187" t="s">
        <v>106</v>
      </c>
      <c r="H16" s="192">
        <v>15</v>
      </c>
      <c r="I16" s="24">
        <v>72</v>
      </c>
      <c r="J16" s="193">
        <v>625</v>
      </c>
      <c r="K16" s="190">
        <f>J16/100*92</f>
        <v>575</v>
      </c>
    </row>
    <row r="17" spans="1:11" s="30" customFormat="1" ht="150" x14ac:dyDescent="0.25">
      <c r="A17" s="31"/>
      <c r="B17" s="31"/>
      <c r="C17" s="31"/>
      <c r="D17" s="31"/>
      <c r="E17" s="187" t="s">
        <v>171</v>
      </c>
      <c r="F17" s="188" t="s">
        <v>109</v>
      </c>
      <c r="G17" s="187" t="s">
        <v>110</v>
      </c>
      <c r="H17" s="24">
        <v>15</v>
      </c>
      <c r="I17" s="24">
        <v>144</v>
      </c>
      <c r="J17" s="194">
        <v>625</v>
      </c>
      <c r="K17" s="190">
        <f>J17/100*92</f>
        <v>575</v>
      </c>
    </row>
    <row r="18" spans="1:11" s="30" customFormat="1" ht="137.25" customHeight="1" x14ac:dyDescent="0.25">
      <c r="A18" s="31"/>
      <c r="B18" s="31"/>
      <c r="C18" s="31"/>
      <c r="D18" s="31"/>
      <c r="E18" s="195" t="s">
        <v>173</v>
      </c>
      <c r="F18" s="195" t="s">
        <v>119</v>
      </c>
      <c r="G18" s="195" t="s">
        <v>111</v>
      </c>
      <c r="H18" s="196">
        <v>25</v>
      </c>
      <c r="I18" s="196">
        <v>72</v>
      </c>
      <c r="J18" s="196">
        <v>625</v>
      </c>
      <c r="K18" s="190">
        <f>J18/100*92</f>
        <v>575</v>
      </c>
    </row>
    <row r="19" spans="1:11" ht="165" x14ac:dyDescent="0.25">
      <c r="A19" s="14"/>
      <c r="B19" s="14"/>
      <c r="C19" s="14"/>
      <c r="D19" s="14"/>
      <c r="E19" s="195" t="s">
        <v>174</v>
      </c>
      <c r="F19" s="195" t="s">
        <v>99</v>
      </c>
      <c r="G19" s="195" t="s">
        <v>112</v>
      </c>
      <c r="H19" s="196">
        <v>12</v>
      </c>
      <c r="I19" s="196">
        <v>144</v>
      </c>
      <c r="J19" s="196">
        <v>625</v>
      </c>
      <c r="K19" s="190">
        <f>J19/100*92</f>
        <v>575</v>
      </c>
    </row>
    <row r="20" spans="1:11" s="42" customFormat="1" ht="225" x14ac:dyDescent="0.25">
      <c r="A20" s="43"/>
      <c r="B20" s="43"/>
      <c r="C20" s="43"/>
      <c r="D20" s="43"/>
      <c r="E20" s="195" t="s">
        <v>175</v>
      </c>
      <c r="F20" s="188" t="s">
        <v>108</v>
      </c>
      <c r="G20" s="187" t="s">
        <v>107</v>
      </c>
      <c r="H20" s="24">
        <v>6</v>
      </c>
      <c r="I20" s="24">
        <v>40</v>
      </c>
      <c r="J20" s="194">
        <v>625</v>
      </c>
      <c r="K20" s="190">
        <f>J20/100*92</f>
        <v>575</v>
      </c>
    </row>
    <row r="21" spans="1:11" ht="39" customHeight="1" x14ac:dyDescent="0.25">
      <c r="A21" s="157" t="s">
        <v>61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 ht="21.75" customHeight="1" x14ac:dyDescent="0.25">
      <c r="A22" s="116" t="s">
        <v>17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</sheetData>
  <mergeCells count="14">
    <mergeCell ref="H3:H4"/>
    <mergeCell ref="I3:I4"/>
    <mergeCell ref="A22:K22"/>
    <mergeCell ref="A1:K1"/>
    <mergeCell ref="E2:K2"/>
    <mergeCell ref="A21:K21"/>
    <mergeCell ref="J3:K3"/>
    <mergeCell ref="A2:A4"/>
    <mergeCell ref="B2:B4"/>
    <mergeCell ref="C2:C4"/>
    <mergeCell ref="D2:D4"/>
    <mergeCell ref="E3:E4"/>
    <mergeCell ref="F3:F4"/>
    <mergeCell ref="G3:G4"/>
  </mergeCells>
  <pageMargins left="0.70866141732283472" right="0.70866141732283472" top="0.35433070866141736" bottom="0.35433070866141736" header="0.31496062992125984" footer="0.31496062992125984"/>
  <pageSetup paperSize="9" scale="6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topLeftCell="A4" zoomScale="90" zoomScaleNormal="100" zoomScaleSheetLayoutView="90" workbookViewId="0">
      <selection activeCell="A9" sqref="A9:I9"/>
    </sheetView>
  </sheetViews>
  <sheetFormatPr defaultRowHeight="15" x14ac:dyDescent="0.25"/>
  <cols>
    <col min="1" max="1" width="13" style="2" customWidth="1"/>
    <col min="2" max="2" width="23.7109375" style="2" customWidth="1"/>
    <col min="3" max="3" width="21.28515625" style="2" customWidth="1"/>
    <col min="4" max="4" width="20.7109375" style="2" customWidth="1"/>
    <col min="5" max="5" width="18.28515625" style="2" customWidth="1"/>
    <col min="6" max="6" width="19.7109375" style="2" customWidth="1"/>
    <col min="7" max="8" width="21" style="2" customWidth="1"/>
    <col min="9" max="9" width="20.7109375" style="2" customWidth="1"/>
  </cols>
  <sheetData>
    <row r="1" spans="1:12" ht="66.75" customHeight="1" x14ac:dyDescent="0.25">
      <c r="A1" s="152" t="s">
        <v>193</v>
      </c>
      <c r="B1" s="152"/>
      <c r="C1" s="152"/>
      <c r="D1" s="152"/>
      <c r="E1" s="152"/>
      <c r="F1" s="152"/>
      <c r="G1" s="152"/>
      <c r="H1" s="152"/>
      <c r="I1" s="152"/>
    </row>
    <row r="2" spans="1:12" ht="42.75" customHeight="1" x14ac:dyDescent="0.25">
      <c r="A2" s="148" t="s">
        <v>0</v>
      </c>
      <c r="B2" s="148" t="s">
        <v>188</v>
      </c>
      <c r="C2" s="148" t="s">
        <v>62</v>
      </c>
      <c r="D2" s="148" t="s">
        <v>63</v>
      </c>
      <c r="E2" s="166" t="s">
        <v>64</v>
      </c>
      <c r="F2" s="167"/>
      <c r="G2" s="167"/>
      <c r="H2" s="167"/>
      <c r="I2" s="167"/>
    </row>
    <row r="3" spans="1:12" ht="103.5" customHeight="1" x14ac:dyDescent="0.25">
      <c r="A3" s="161"/>
      <c r="B3" s="161"/>
      <c r="C3" s="161"/>
      <c r="D3" s="161"/>
      <c r="E3" s="163" t="s">
        <v>20</v>
      </c>
      <c r="F3" s="163" t="s">
        <v>18</v>
      </c>
      <c r="G3" s="148" t="s">
        <v>19</v>
      </c>
      <c r="H3" s="153" t="s">
        <v>67</v>
      </c>
      <c r="I3" s="164"/>
    </row>
    <row r="4" spans="1:12" ht="72.75" customHeight="1" x14ac:dyDescent="0.25">
      <c r="A4" s="162"/>
      <c r="B4" s="162"/>
      <c r="C4" s="162"/>
      <c r="D4" s="162"/>
      <c r="E4" s="149"/>
      <c r="F4" s="149"/>
      <c r="G4" s="149"/>
      <c r="H4" s="46" t="s">
        <v>66</v>
      </c>
      <c r="I4" s="47" t="s">
        <v>65</v>
      </c>
    </row>
    <row r="5" spans="1:12" ht="22.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12" ht="47.25" x14ac:dyDescent="0.25">
      <c r="A6" s="44" t="s">
        <v>69</v>
      </c>
      <c r="B6" s="45">
        <v>30647.5</v>
      </c>
      <c r="C6" s="114">
        <v>1150</v>
      </c>
      <c r="D6" s="114">
        <f>C6/B6*100</f>
        <v>3.75234521575985</v>
      </c>
      <c r="E6" s="115"/>
      <c r="F6" s="115"/>
      <c r="G6" s="115"/>
      <c r="H6" s="114">
        <f>H7</f>
        <v>1250</v>
      </c>
      <c r="I6" s="114">
        <f>I7</f>
        <v>1150</v>
      </c>
    </row>
    <row r="7" spans="1:12" s="42" customFormat="1" ht="255" x14ac:dyDescent="0.25">
      <c r="A7" s="44"/>
      <c r="B7" s="43"/>
      <c r="C7" s="43"/>
      <c r="D7" s="43"/>
      <c r="E7" s="38" t="s">
        <v>101</v>
      </c>
      <c r="F7" s="48" t="s">
        <v>167</v>
      </c>
      <c r="G7" s="23" t="s">
        <v>107</v>
      </c>
      <c r="H7" s="45">
        <v>1250</v>
      </c>
      <c r="I7" s="45">
        <v>1150</v>
      </c>
    </row>
    <row r="8" spans="1:12" ht="58.5" customHeight="1" x14ac:dyDescent="0.25">
      <c r="A8" s="150"/>
      <c r="B8" s="151"/>
      <c r="C8" s="151"/>
      <c r="D8" s="151"/>
      <c r="E8" s="151"/>
      <c r="F8" s="151"/>
      <c r="G8" s="151"/>
      <c r="H8" s="151"/>
      <c r="I8" s="151"/>
      <c r="J8" s="22"/>
      <c r="K8" s="22"/>
      <c r="L8" s="22"/>
    </row>
    <row r="9" spans="1:12" ht="49.5" customHeight="1" x14ac:dyDescent="0.25">
      <c r="A9" s="150"/>
      <c r="B9" s="165"/>
      <c r="C9" s="165"/>
      <c r="D9" s="165"/>
      <c r="E9" s="165"/>
      <c r="F9" s="165"/>
      <c r="G9" s="165"/>
      <c r="H9" s="165"/>
      <c r="I9" s="165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6"/>
      <c r="B21" s="6"/>
      <c r="C21" s="6"/>
      <c r="D21" s="6"/>
      <c r="E21" s="6"/>
      <c r="F21" s="6"/>
      <c r="G21" s="6"/>
      <c r="H21" s="6"/>
      <c r="I21" s="6"/>
    </row>
  </sheetData>
  <mergeCells count="12">
    <mergeCell ref="H3:I3"/>
    <mergeCell ref="A9:I9"/>
    <mergeCell ref="E2:I2"/>
    <mergeCell ref="A1:I1"/>
    <mergeCell ref="A8:I8"/>
    <mergeCell ref="A2:A4"/>
    <mergeCell ref="B2:B4"/>
    <mergeCell ref="C2:C4"/>
    <mergeCell ref="D2:D4"/>
    <mergeCell ref="E3:E4"/>
    <mergeCell ref="F3:F4"/>
    <mergeCell ref="G3:G4"/>
  </mergeCells>
  <pageMargins left="0.51181102362204722" right="0.51181102362204722" top="0.35433070866141736" bottom="0.35433070866141736" header="0.31496062992125984" footer="0.31496062992125984"/>
  <pageSetup paperSize="9" scale="7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view="pageBreakPreview" zoomScale="90" zoomScaleNormal="100" zoomScaleSheetLayoutView="90" workbookViewId="0">
      <selection activeCell="H34" sqref="H34"/>
    </sheetView>
  </sheetViews>
  <sheetFormatPr defaultRowHeight="15" x14ac:dyDescent="0.25"/>
  <cols>
    <col min="1" max="1" width="12.7109375" customWidth="1"/>
    <col min="2" max="2" width="21.42578125" customWidth="1"/>
    <col min="3" max="3" width="10.28515625" customWidth="1"/>
    <col min="4" max="4" width="14.5703125" customWidth="1"/>
    <col min="5" max="5" width="14.42578125" customWidth="1"/>
    <col min="6" max="7" width="13" customWidth="1"/>
    <col min="8" max="8" width="10.7109375" customWidth="1"/>
    <col min="9" max="10" width="14.5703125" customWidth="1"/>
    <col min="11" max="12" width="12.42578125" customWidth="1"/>
    <col min="13" max="13" width="10.28515625" customWidth="1"/>
    <col min="14" max="15" width="14.42578125" customWidth="1"/>
    <col min="16" max="16" width="12.7109375" customWidth="1"/>
    <col min="17" max="17" width="13.28515625" customWidth="1"/>
    <col min="18" max="21" width="14.140625" customWidth="1"/>
    <col min="22" max="22" width="13" customWidth="1"/>
    <col min="23" max="25" width="14.140625" customWidth="1"/>
    <col min="26" max="26" width="12.7109375" customWidth="1"/>
    <col min="27" max="27" width="12.42578125" customWidth="1"/>
  </cols>
  <sheetData>
    <row r="1" spans="1:52" ht="43.5" customHeight="1" x14ac:dyDescent="0.25">
      <c r="A1" s="138" t="s">
        <v>194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6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7"/>
      <c r="AY1" s="17"/>
      <c r="AZ1" s="17"/>
    </row>
    <row r="2" spans="1:52" ht="108.75" customHeight="1" x14ac:dyDescent="0.25">
      <c r="A2" s="169" t="s">
        <v>0</v>
      </c>
      <c r="B2" s="170" t="s">
        <v>188</v>
      </c>
      <c r="C2" s="178" t="s">
        <v>33</v>
      </c>
      <c r="D2" s="179"/>
      <c r="E2" s="179"/>
      <c r="F2" s="179"/>
      <c r="G2" s="177"/>
      <c r="H2" s="178" t="s">
        <v>40</v>
      </c>
      <c r="I2" s="180"/>
      <c r="J2" s="180"/>
      <c r="K2" s="180"/>
      <c r="L2" s="177"/>
      <c r="M2" s="181" t="s">
        <v>41</v>
      </c>
      <c r="N2" s="181"/>
      <c r="O2" s="181"/>
      <c r="P2" s="181"/>
      <c r="Q2" s="182"/>
      <c r="R2" s="174" t="s">
        <v>120</v>
      </c>
      <c r="S2" s="175"/>
      <c r="T2" s="175"/>
      <c r="U2" s="175"/>
      <c r="V2" s="176"/>
      <c r="W2" s="174" t="s">
        <v>42</v>
      </c>
      <c r="X2" s="175"/>
      <c r="Y2" s="175"/>
      <c r="Z2" s="175"/>
      <c r="AA2" s="177"/>
    </row>
    <row r="3" spans="1:52" ht="149.25" customHeight="1" x14ac:dyDescent="0.25">
      <c r="A3" s="124"/>
      <c r="B3" s="171"/>
      <c r="C3" s="19" t="s">
        <v>37</v>
      </c>
      <c r="D3" s="19" t="s">
        <v>36</v>
      </c>
      <c r="E3" s="19" t="s">
        <v>38</v>
      </c>
      <c r="F3" s="19" t="s">
        <v>34</v>
      </c>
      <c r="G3" s="19" t="s">
        <v>39</v>
      </c>
      <c r="H3" s="19" t="s">
        <v>37</v>
      </c>
      <c r="I3" s="19" t="s">
        <v>36</v>
      </c>
      <c r="J3" s="19" t="s">
        <v>38</v>
      </c>
      <c r="K3" s="19" t="s">
        <v>34</v>
      </c>
      <c r="L3" s="19" t="s">
        <v>39</v>
      </c>
      <c r="M3" s="19" t="s">
        <v>37</v>
      </c>
      <c r="N3" s="19" t="s">
        <v>36</v>
      </c>
      <c r="O3" s="19" t="s">
        <v>38</v>
      </c>
      <c r="P3" s="19" t="s">
        <v>34</v>
      </c>
      <c r="Q3" s="19" t="s">
        <v>39</v>
      </c>
      <c r="R3" s="19" t="s">
        <v>37</v>
      </c>
      <c r="S3" s="19" t="s">
        <v>36</v>
      </c>
      <c r="T3" s="19" t="s">
        <v>38</v>
      </c>
      <c r="U3" s="19" t="s">
        <v>34</v>
      </c>
      <c r="V3" s="19" t="s">
        <v>39</v>
      </c>
      <c r="W3" s="19" t="s">
        <v>37</v>
      </c>
      <c r="X3" s="19" t="s">
        <v>36</v>
      </c>
      <c r="Y3" s="19" t="s">
        <v>38</v>
      </c>
      <c r="Z3" s="19" t="s">
        <v>34</v>
      </c>
      <c r="AA3" s="19" t="s">
        <v>39</v>
      </c>
    </row>
    <row r="4" spans="1:52" ht="15.75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14">
        <v>19</v>
      </c>
      <c r="T4" s="14">
        <v>20</v>
      </c>
      <c r="U4" s="14">
        <v>21</v>
      </c>
      <c r="V4" s="14">
        <v>22</v>
      </c>
      <c r="W4" s="14">
        <v>23</v>
      </c>
      <c r="X4" s="14">
        <v>24</v>
      </c>
      <c r="Y4" s="14">
        <v>25</v>
      </c>
      <c r="Z4" s="14">
        <v>26</v>
      </c>
      <c r="AA4" s="14">
        <v>27</v>
      </c>
    </row>
    <row r="5" spans="1:52" ht="47.25" x14ac:dyDescent="0.25">
      <c r="A5" s="53" t="s">
        <v>69</v>
      </c>
      <c r="B5" s="56">
        <v>30647.5</v>
      </c>
      <c r="C5" s="56">
        <v>3750</v>
      </c>
      <c r="D5" s="56">
        <v>3450</v>
      </c>
      <c r="E5" s="56">
        <f>D5/C5*100</f>
        <v>92</v>
      </c>
      <c r="F5" s="56">
        <v>300</v>
      </c>
      <c r="G5" s="56">
        <f>F5/C5*100</f>
        <v>8</v>
      </c>
      <c r="H5" s="56">
        <f>I5+K5</f>
        <v>14950</v>
      </c>
      <c r="I5" s="56">
        <v>13754</v>
      </c>
      <c r="J5" s="56">
        <f>I5/H5*100</f>
        <v>92</v>
      </c>
      <c r="K5" s="56">
        <v>1196</v>
      </c>
      <c r="L5" s="56">
        <f>K5/H5*100</f>
        <v>8</v>
      </c>
      <c r="M5" s="56">
        <f>N5+P5</f>
        <v>6267.5</v>
      </c>
      <c r="N5" s="56">
        <v>5766.1</v>
      </c>
      <c r="O5" s="56">
        <f>N5/M5*100</f>
        <v>92</v>
      </c>
      <c r="P5" s="56">
        <v>501.4</v>
      </c>
      <c r="Q5" s="56">
        <f>P5/M5*100</f>
        <v>8</v>
      </c>
      <c r="R5" s="56">
        <f>S5+U5</f>
        <v>7065.2</v>
      </c>
      <c r="S5" s="56">
        <v>6500</v>
      </c>
      <c r="T5" s="56">
        <f>S5/R5*100</f>
        <v>92.00022646209591</v>
      </c>
      <c r="U5" s="56">
        <v>565.20000000000005</v>
      </c>
      <c r="V5" s="56">
        <f>U5/R5*100</f>
        <v>7.999773537904094</v>
      </c>
      <c r="W5" s="56">
        <f>X5+Z5</f>
        <v>1250</v>
      </c>
      <c r="X5" s="56">
        <v>1150</v>
      </c>
      <c r="Y5" s="56">
        <f>X5/W5*100</f>
        <v>92</v>
      </c>
      <c r="Z5" s="56">
        <v>100</v>
      </c>
      <c r="AA5" s="56">
        <f>Z5/W5*100</f>
        <v>8</v>
      </c>
    </row>
    <row r="6" spans="1:52" s="42" customFormat="1" ht="20.25" hidden="1" customHeight="1" x14ac:dyDescent="0.25">
      <c r="A6" s="49"/>
      <c r="B6" s="49">
        <f>D5+I5+N5+S5+X5</f>
        <v>30620.1</v>
      </c>
      <c r="C6" s="49"/>
      <c r="D6" s="49"/>
      <c r="E6" s="49"/>
      <c r="F6" s="49"/>
      <c r="G6" s="49"/>
      <c r="H6" s="49">
        <v>1637.24</v>
      </c>
      <c r="I6" s="49">
        <v>1506.26</v>
      </c>
      <c r="J6" s="50"/>
      <c r="K6" s="49">
        <v>130.97999999999999</v>
      </c>
      <c r="L6" s="49"/>
      <c r="M6" s="49">
        <v>258.91000000000003</v>
      </c>
      <c r="N6" s="49">
        <v>238.2</v>
      </c>
      <c r="O6" s="50"/>
      <c r="P6" s="49">
        <v>20.71</v>
      </c>
      <c r="Q6" s="49"/>
      <c r="R6" s="49">
        <v>2179.06</v>
      </c>
      <c r="S6" s="49">
        <v>2004.73</v>
      </c>
      <c r="T6" s="50"/>
      <c r="U6" s="49">
        <v>174.33</v>
      </c>
      <c r="V6" s="49"/>
      <c r="W6" s="49">
        <v>1166.53</v>
      </c>
      <c r="X6" s="49">
        <v>1073.21</v>
      </c>
      <c r="Y6" s="49">
        <v>93.32</v>
      </c>
      <c r="Z6" s="49"/>
      <c r="AA6" s="50"/>
    </row>
    <row r="7" spans="1:52" s="42" customFormat="1" ht="20.25" hidden="1" customHeight="1" x14ac:dyDescent="0.25">
      <c r="A7" s="49"/>
      <c r="B7" s="49">
        <f>B5-B6</f>
        <v>27.400000000001455</v>
      </c>
      <c r="C7" s="49"/>
      <c r="D7" s="49"/>
      <c r="E7" s="49"/>
      <c r="F7" s="49"/>
      <c r="G7" s="49"/>
      <c r="H7" s="49">
        <v>651.62</v>
      </c>
      <c r="I7" s="49">
        <v>599.49</v>
      </c>
      <c r="J7" s="50"/>
      <c r="K7" s="49">
        <v>52.13</v>
      </c>
      <c r="L7" s="49"/>
      <c r="M7" s="49">
        <v>628.49</v>
      </c>
      <c r="N7" s="49">
        <v>578.21</v>
      </c>
      <c r="O7" s="50"/>
      <c r="P7" s="49">
        <v>50.28</v>
      </c>
      <c r="Q7" s="49"/>
      <c r="R7" s="49">
        <v>1227.93</v>
      </c>
      <c r="S7" s="49">
        <v>1129.69</v>
      </c>
      <c r="T7" s="50"/>
      <c r="U7" s="49">
        <v>98.24</v>
      </c>
      <c r="V7" s="49"/>
      <c r="W7" s="49">
        <v>153.49</v>
      </c>
      <c r="X7" s="49">
        <v>141.21</v>
      </c>
      <c r="Y7" s="49">
        <v>12.28</v>
      </c>
      <c r="Z7" s="49"/>
      <c r="AA7" s="50"/>
    </row>
    <row r="8" spans="1:52" s="42" customFormat="1" ht="20.25" hidden="1" customHeight="1" x14ac:dyDescent="0.25">
      <c r="A8" s="49"/>
      <c r="B8" s="49"/>
      <c r="C8" s="49"/>
      <c r="D8" s="49"/>
      <c r="E8" s="49"/>
      <c r="F8" s="49"/>
      <c r="G8" s="49"/>
      <c r="H8" s="49">
        <v>982.34</v>
      </c>
      <c r="I8" s="49">
        <v>903.75</v>
      </c>
      <c r="J8" s="50"/>
      <c r="K8" s="49">
        <v>78.59</v>
      </c>
      <c r="L8" s="49"/>
      <c r="M8" s="49">
        <v>1227.93</v>
      </c>
      <c r="N8" s="49">
        <v>1129.69</v>
      </c>
      <c r="O8" s="50"/>
      <c r="P8" s="49">
        <v>98.24</v>
      </c>
      <c r="Q8" s="49"/>
      <c r="R8" s="49">
        <v>644.15</v>
      </c>
      <c r="S8" s="49">
        <v>592.62</v>
      </c>
      <c r="T8" s="50"/>
      <c r="U8" s="49">
        <v>51.53</v>
      </c>
      <c r="V8" s="49"/>
      <c r="W8" s="49"/>
      <c r="X8" s="49"/>
      <c r="Y8" s="49"/>
      <c r="Z8" s="49"/>
      <c r="AA8" s="50"/>
    </row>
    <row r="9" spans="1:52" s="42" customFormat="1" ht="20.25" hidden="1" customHeight="1" x14ac:dyDescent="0.25">
      <c r="A9" s="49"/>
      <c r="B9" s="49"/>
      <c r="C9" s="49"/>
      <c r="D9" s="49"/>
      <c r="E9" s="49"/>
      <c r="F9" s="49"/>
      <c r="G9" s="49"/>
      <c r="H9" s="49">
        <v>3949.84</v>
      </c>
      <c r="I9" s="49">
        <v>3633.85</v>
      </c>
      <c r="J9" s="50"/>
      <c r="K9" s="49">
        <v>315.99</v>
      </c>
      <c r="L9" s="49"/>
      <c r="M9" s="50"/>
      <c r="N9" s="50"/>
      <c r="O9" s="50"/>
      <c r="P9" s="49"/>
      <c r="Q9" s="49"/>
      <c r="R9" s="49">
        <v>36.840000000000003</v>
      </c>
      <c r="S9" s="49">
        <v>33.89</v>
      </c>
      <c r="T9" s="50"/>
      <c r="U9" s="49">
        <v>2.95</v>
      </c>
      <c r="V9" s="49"/>
      <c r="W9" s="49"/>
      <c r="X9" s="49"/>
      <c r="Y9" s="49"/>
      <c r="Z9" s="49"/>
      <c r="AA9" s="50"/>
    </row>
    <row r="10" spans="1:52" s="42" customFormat="1" ht="20.25" hidden="1" customHeight="1" x14ac:dyDescent="0.25">
      <c r="A10" s="49"/>
      <c r="B10" s="49"/>
      <c r="C10" s="49"/>
      <c r="D10" s="49"/>
      <c r="E10" s="49"/>
      <c r="F10" s="49"/>
      <c r="G10" s="49"/>
      <c r="H10" s="49">
        <v>613.97</v>
      </c>
      <c r="I10" s="49">
        <v>564.85</v>
      </c>
      <c r="J10" s="50"/>
      <c r="K10" s="49">
        <v>49.12</v>
      </c>
      <c r="L10" s="49"/>
      <c r="M10" s="50"/>
      <c r="N10" s="50"/>
      <c r="O10" s="50"/>
      <c r="P10" s="49"/>
      <c r="Q10" s="49"/>
      <c r="R10" s="49">
        <v>102.33</v>
      </c>
      <c r="S10" s="49">
        <v>94.14</v>
      </c>
      <c r="T10" s="50"/>
      <c r="U10" s="49">
        <v>8.19</v>
      </c>
      <c r="V10" s="49"/>
      <c r="W10" s="49"/>
      <c r="X10" s="49"/>
      <c r="Y10" s="49"/>
      <c r="Z10" s="49"/>
      <c r="AA10" s="50"/>
    </row>
    <row r="11" spans="1:52" s="42" customFormat="1" ht="20.25" hidden="1" customHeight="1" x14ac:dyDescent="0.25">
      <c r="A11" s="49"/>
      <c r="B11" s="49"/>
      <c r="C11" s="49"/>
      <c r="D11" s="49"/>
      <c r="E11" s="49"/>
      <c r="F11" s="49"/>
      <c r="G11" s="49"/>
      <c r="H11" s="49">
        <v>1227.93</v>
      </c>
      <c r="I11" s="49">
        <v>1129.69</v>
      </c>
      <c r="J11" s="50"/>
      <c r="K11" s="49">
        <v>98.24</v>
      </c>
      <c r="L11" s="49"/>
      <c r="M11" s="49"/>
      <c r="N11" s="49"/>
      <c r="O11" s="49"/>
      <c r="P11" s="49"/>
      <c r="Q11" s="49"/>
      <c r="R11" s="49">
        <v>60.9</v>
      </c>
      <c r="S11" s="49">
        <v>56.03</v>
      </c>
      <c r="T11" s="50"/>
      <c r="U11" s="49">
        <v>4.87</v>
      </c>
      <c r="V11" s="49"/>
      <c r="W11" s="49"/>
      <c r="X11" s="49"/>
      <c r="Y11" s="49"/>
      <c r="Z11" s="49"/>
      <c r="AA11" s="50"/>
    </row>
    <row r="12" spans="1:52" s="42" customFormat="1" ht="20.25" hidden="1" customHeight="1" x14ac:dyDescent="0.25">
      <c r="A12" s="49"/>
      <c r="B12" s="49"/>
      <c r="C12" s="49"/>
      <c r="D12" s="49"/>
      <c r="E12" s="49"/>
      <c r="F12" s="49"/>
      <c r="G12" s="49"/>
      <c r="H12" s="16"/>
      <c r="I12" s="16"/>
      <c r="J12" s="50"/>
      <c r="L12" s="49"/>
      <c r="M12" s="49"/>
      <c r="N12" s="49"/>
      <c r="O12" s="49"/>
      <c r="P12" s="49"/>
      <c r="Q12" s="49"/>
      <c r="R12" s="49">
        <v>294.99</v>
      </c>
      <c r="S12" s="49">
        <v>271.39</v>
      </c>
      <c r="T12" s="50"/>
      <c r="U12" s="49">
        <v>23.6</v>
      </c>
      <c r="V12" s="49"/>
      <c r="W12" s="49"/>
      <c r="X12" s="49"/>
      <c r="Y12" s="49"/>
      <c r="Z12" s="49"/>
      <c r="AA12" s="50"/>
    </row>
    <row r="13" spans="1:52" s="42" customFormat="1" ht="20.25" hidden="1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>
        <v>458.42</v>
      </c>
      <c r="S13" s="49">
        <v>421.75</v>
      </c>
      <c r="T13" s="50"/>
      <c r="U13" s="49">
        <v>36.67</v>
      </c>
      <c r="V13" s="49"/>
      <c r="W13" s="49"/>
      <c r="X13" s="49"/>
      <c r="Y13" s="49"/>
      <c r="Z13" s="49"/>
      <c r="AA13" s="50"/>
    </row>
    <row r="14" spans="1:52" s="42" customFormat="1" ht="20.25" hidden="1" customHeight="1" x14ac:dyDescent="0.25">
      <c r="A14" s="51"/>
      <c r="B14" s="51"/>
      <c r="C14" s="51"/>
      <c r="D14" s="51"/>
      <c r="E14" s="51"/>
      <c r="F14" s="51"/>
      <c r="G14" s="51"/>
      <c r="H14" s="51"/>
      <c r="I14" s="57">
        <f>H5+M5</f>
        <v>21217.5</v>
      </c>
      <c r="J14" s="51"/>
      <c r="K14" s="51"/>
      <c r="L14" s="51"/>
      <c r="M14" s="51"/>
      <c r="N14" s="51"/>
      <c r="O14" s="51"/>
      <c r="P14" s="51"/>
      <c r="Q14" s="51"/>
      <c r="R14" s="51">
        <v>203.63</v>
      </c>
      <c r="S14" s="51">
        <v>187.34</v>
      </c>
      <c r="T14" s="52"/>
      <c r="U14" s="51">
        <v>16.29</v>
      </c>
      <c r="V14" s="51"/>
      <c r="W14" s="51"/>
      <c r="X14" s="51"/>
      <c r="Y14" s="51"/>
      <c r="Z14" s="51"/>
      <c r="AA14" s="52"/>
    </row>
    <row r="15" spans="1:52" ht="38.25" customHeight="1" x14ac:dyDescent="0.3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</row>
  </sheetData>
  <mergeCells count="9">
    <mergeCell ref="A1:AA1"/>
    <mergeCell ref="A2:A3"/>
    <mergeCell ref="B2:B3"/>
    <mergeCell ref="A15:AA15"/>
    <mergeCell ref="R2:V2"/>
    <mergeCell ref="W2:AA2"/>
    <mergeCell ref="C2:G2"/>
    <mergeCell ref="H2:L2"/>
    <mergeCell ref="M2:Q2"/>
  </mergeCells>
  <pageMargins left="0.31496062992125984" right="0.31496062992125984" top="0.55118110236220474" bottom="0.55118110236220474" header="0.31496062992125984" footer="0.31496062992125984"/>
  <pageSetup paperSize="9" scale="3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Медицинское оборудование</vt:lpstr>
      <vt:lpstr>Реаб оборудование+оргтехника</vt:lpstr>
      <vt:lpstr>Обучение специалистов</vt:lpstr>
      <vt:lpstr>Информатизация</vt:lpstr>
      <vt:lpstr>Таблица деньги все</vt:lpstr>
      <vt:lpstr>Информатизация!Область_печати</vt:lpstr>
      <vt:lpstr>'Медицинское оборудование'!Область_печати</vt:lpstr>
      <vt:lpstr>'Обучение специалистов'!Область_печати</vt:lpstr>
      <vt:lpstr>'Реаб оборудование+оргтехника'!Область_печати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2020-04-30T15:40:20Z</dcterms:modified>
</cp:coreProperties>
</file>